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7\"/>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別紙様式４!$A$5:$O$12</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Q12" i="1" s="1"/>
  <c r="A11" i="1"/>
  <c r="Q11" i="1" s="1"/>
  <c r="A10" i="1"/>
  <c r="Q10" i="1" s="1"/>
  <c r="A9" i="1"/>
  <c r="Q9" i="1" s="1"/>
  <c r="A8" i="1"/>
  <c r="Q8" i="1" s="1"/>
  <c r="A7" i="1"/>
  <c r="P7" i="1" s="1"/>
  <c r="H6" i="1"/>
  <c r="D6" i="1"/>
  <c r="A6" i="1"/>
  <c r="P6" i="1" s="1"/>
  <c r="D7" i="1" l="1"/>
  <c r="M6" i="1"/>
  <c r="H7" i="1"/>
  <c r="E8" i="1"/>
  <c r="Q6" i="1"/>
  <c r="O6" i="1" s="1"/>
  <c r="M7" i="1"/>
  <c r="I8" i="1"/>
  <c r="Q7" i="1"/>
  <c r="O7" i="1" s="1"/>
  <c r="N8" i="1"/>
  <c r="E9" i="1"/>
  <c r="N9" i="1"/>
  <c r="E10" i="1"/>
  <c r="I10" i="1"/>
  <c r="N10" i="1"/>
  <c r="F8" i="1"/>
  <c r="J8" i="1"/>
  <c r="O8" i="1"/>
  <c r="B9" i="1"/>
  <c r="F9" i="1"/>
  <c r="J9" i="1"/>
  <c r="O9" i="1"/>
  <c r="B10" i="1"/>
  <c r="F10" i="1"/>
  <c r="J10" i="1"/>
  <c r="O10" i="1"/>
  <c r="B11" i="1"/>
  <c r="F11" i="1"/>
  <c r="J11" i="1"/>
  <c r="O11" i="1"/>
  <c r="B12" i="1"/>
  <c r="F12" i="1"/>
  <c r="J12" i="1"/>
  <c r="O12" i="1"/>
  <c r="E11" i="1"/>
  <c r="I11" i="1"/>
  <c r="N11" i="1"/>
  <c r="I12" i="1"/>
  <c r="N7" i="1"/>
  <c r="B6" i="1"/>
  <c r="F6" i="1"/>
  <c r="J6" i="1"/>
  <c r="B7" i="1"/>
  <c r="F7" i="1"/>
  <c r="J7" i="1"/>
  <c r="B8" i="1"/>
  <c r="G8" i="1"/>
  <c r="L8" i="1"/>
  <c r="P8" i="1"/>
  <c r="C9" i="1"/>
  <c r="G9" i="1"/>
  <c r="L9" i="1"/>
  <c r="P9" i="1"/>
  <c r="C10" i="1"/>
  <c r="G10" i="1"/>
  <c r="L10" i="1"/>
  <c r="P10" i="1"/>
  <c r="C11" i="1"/>
  <c r="G11" i="1"/>
  <c r="L11" i="1"/>
  <c r="P11" i="1"/>
  <c r="C12" i="1"/>
  <c r="G12" i="1"/>
  <c r="L12" i="1"/>
  <c r="P12" i="1"/>
  <c r="I9" i="1"/>
  <c r="E12" i="1"/>
  <c r="N12" i="1"/>
  <c r="E6" i="1"/>
  <c r="I6" i="1"/>
  <c r="N6" i="1"/>
  <c r="E7" i="1"/>
  <c r="I7" i="1"/>
  <c r="C6" i="1"/>
  <c r="G6" i="1"/>
  <c r="L6" i="1"/>
  <c r="C7" i="1"/>
  <c r="G7" i="1"/>
  <c r="L7" i="1"/>
  <c r="D8" i="1"/>
  <c r="H8" i="1"/>
  <c r="M8" i="1"/>
  <c r="D9" i="1"/>
  <c r="H9" i="1"/>
  <c r="M9" i="1"/>
  <c r="D10" i="1"/>
  <c r="H10" i="1"/>
  <c r="M10" i="1"/>
  <c r="D11" i="1"/>
  <c r="H11" i="1"/>
  <c r="M11" i="1"/>
  <c r="D12" i="1"/>
  <c r="H12" i="1"/>
  <c r="M12"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<sst xmlns="http://schemas.openxmlformats.org/spreadsheetml/2006/main" count="17" uniqueCount="17">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</sst>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3;&#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（7月分）</v>
          </cell>
          <cell r="O1"/>
          <cell r="T1"/>
          <cell r="V1"/>
          <cell r="AB1"/>
          <cell r="AC1"/>
          <cell r="AK1"/>
          <cell r="AL1"/>
          <cell r="AM1"/>
          <cell r="AN1"/>
          <cell r="AO1"/>
          <cell r="AP1"/>
          <cell r="AQ1"/>
          <cell r="AR1"/>
          <cell r="AS1"/>
          <cell r="AT1"/>
          <cell r="AU1"/>
          <cell r="AV1"/>
          <cell r="AW1"/>
          <cell r="AX1"/>
          <cell r="AY1"/>
          <cell r="AZ1"/>
          <cell r="BA1"/>
          <cell r="BJ1"/>
        </row>
        <row r="2">
          <cell r="G2"/>
          <cell r="H2"/>
          <cell r="I2">
            <v>2</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2</v>
          </cell>
          <cell r="BE4">
            <v>0</v>
          </cell>
          <cell r="BF4">
            <v>2</v>
          </cell>
          <cell r="BG4">
            <v>2</v>
          </cell>
          <cell r="BH4"/>
          <cell r="BI4"/>
          <cell r="BJ4"/>
          <cell r="BK4"/>
          <cell r="BL4"/>
          <cell r="BM4"/>
          <cell r="BN4"/>
          <cell r="BO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v>1</v>
          </cell>
          <cell r="G6" t="str">
            <v>Dg088</v>
          </cell>
          <cell r="H6" t="str">
            <v>⑨物品等賃借</v>
          </cell>
          <cell r="I6" t="str">
            <v>令和4年分所得税、消費税及び贈与税の確定申告期における富山税務署の署外申告会場借上げ
令和5年2月1日～令和5年3月31日</v>
          </cell>
          <cell r="J6" t="str">
            <v>支出負担行為担当官
金沢国税局総務部次長
中村　憲二
石川県金沢市広坂２－２－６０</v>
          </cell>
          <cell r="K6"/>
          <cell r="L6"/>
          <cell r="M6">
            <v>44746</v>
          </cell>
          <cell r="N6" t="str">
            <v>公益財団法人富山県文化振興財団
富山県富山市新総曲輪４－１８</v>
          </cell>
          <cell r="O6">
            <v>2230005007932</v>
          </cell>
          <cell r="P6" t="str">
            <v>②公益財団法人</v>
          </cell>
          <cell r="Q6" t="str">
            <v>都道府県所管</v>
          </cell>
          <cell r="R6" t="str">
            <v>④随意契約（企画競争無し）</v>
          </cell>
          <cell r="S6" t="str">
            <v>●</v>
          </cell>
          <cell r="T6">
            <v>5091493</v>
          </cell>
          <cell r="U6">
            <v>5091493</v>
          </cell>
          <cell r="V6"/>
          <cell r="W6">
            <v>1</v>
          </cell>
          <cell r="X6"/>
          <cell r="Y6"/>
          <cell r="Z6" t="str">
            <v>×</v>
          </cell>
          <cell r="AA6" t="str">
            <v>①公表</v>
          </cell>
          <cell r="AB6">
            <v>1</v>
          </cell>
          <cell r="AC6">
            <v>0</v>
          </cell>
          <cell r="AD6" t="str">
            <v>×</v>
          </cell>
          <cell r="AE6" t="str">
            <v>システム非対応</v>
          </cell>
          <cell r="AF6" t="str">
            <v>×</v>
          </cell>
          <cell r="AG6"/>
          <cell r="AH6" t="str">
            <v>①会計法第29条の3第4項（契約の性質又は目的が競争を許さない場合）</v>
          </cell>
          <cell r="AI6" t="str">
            <v>公告による企画案募集の結果、応募者が１者のみであり、競争性がなく会計法29条の３第４項に該当するため。</v>
          </cell>
          <cell r="AJ6"/>
          <cell r="AK6"/>
          <cell r="AL6"/>
          <cell r="AM6"/>
          <cell r="AN6"/>
          <cell r="AO6"/>
          <cell r="AP6"/>
          <cell r="AQ6"/>
          <cell r="AR6"/>
          <cell r="AS6"/>
          <cell r="AT6"/>
          <cell r="AU6"/>
          <cell r="AV6"/>
          <cell r="AW6"/>
          <cell r="AX6"/>
          <cell r="AY6"/>
          <cell r="AZ6"/>
          <cell r="BA6"/>
          <cell r="BB6"/>
          <cell r="BC6" t="str">
            <v>予定価格</v>
          </cell>
          <cell r="BD6" t="str">
            <v>○</v>
          </cell>
          <cell r="BE6" t="str">
            <v>×</v>
          </cell>
          <cell r="BF6" t="str">
            <v>○</v>
          </cell>
          <cell r="BG6" t="str">
            <v>○</v>
          </cell>
          <cell r="BH6">
            <v>0</v>
          </cell>
          <cell r="BI6" t="str">
            <v>⑨物品等賃借</v>
          </cell>
          <cell r="BJ6" t="str">
            <v/>
          </cell>
          <cell r="BK6"/>
          <cell r="BL6" t="str">
            <v/>
          </cell>
          <cell r="BM6" t="str">
            <v>○</v>
          </cell>
          <cell r="BN6" t="b">
            <v>1</v>
          </cell>
          <cell r="BO6" t="b">
            <v>1</v>
          </cell>
        </row>
        <row r="7">
          <cell r="F7">
            <v>2</v>
          </cell>
          <cell r="G7" t="str">
            <v>Dg089</v>
          </cell>
          <cell r="H7" t="str">
            <v>⑨物品等賃借</v>
          </cell>
          <cell r="I7" t="str">
            <v>令和4年度税理士試験で使用する試験会場の借上げ
令和4年8月1日～令和4年8月4日</v>
          </cell>
          <cell r="J7" t="str">
            <v>支出負担行為担当官
金沢国税局総務部次長
中村　憲二
石川県金沢市広坂２－２－６０</v>
          </cell>
          <cell r="K7"/>
          <cell r="L7"/>
          <cell r="M7">
            <v>44747</v>
          </cell>
          <cell r="N7" t="str">
            <v>公益財団法人石川県産業創出支援機構
石川県金沢市鞍月２－２０</v>
          </cell>
          <cell r="O7">
            <v>1220005000195</v>
          </cell>
          <cell r="P7" t="str">
            <v>②公益財団法人</v>
          </cell>
          <cell r="Q7" t="str">
            <v>都道府県所管</v>
          </cell>
          <cell r="R7" t="str">
            <v>④随意契約（企画競争無し）</v>
          </cell>
          <cell r="S7" t="str">
            <v>●</v>
          </cell>
          <cell r="T7">
            <v>1231000</v>
          </cell>
          <cell r="U7">
            <v>1231000</v>
          </cell>
          <cell r="V7"/>
          <cell r="W7">
            <v>1</v>
          </cell>
          <cell r="X7"/>
          <cell r="Y7"/>
          <cell r="Z7" t="str">
            <v>×</v>
          </cell>
          <cell r="AA7" t="str">
            <v>①公表</v>
          </cell>
          <cell r="AB7">
            <v>1</v>
          </cell>
          <cell r="AC7">
            <v>0</v>
          </cell>
          <cell r="AD7" t="str">
            <v>×</v>
          </cell>
          <cell r="AE7" t="str">
            <v>システム非対応</v>
          </cell>
          <cell r="AF7" t="str">
            <v>×</v>
          </cell>
          <cell r="AG7"/>
          <cell r="AH7" t="str">
            <v>①会計法第29条の3第4項（契約の性質又は目的が競争を許さない場合）</v>
          </cell>
          <cell r="AI7" t="str">
            <v>公告による企画案募集の結果、応募者が１者のみであり、競争性がなく会計法29条の３第４項に該当するため。</v>
          </cell>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⑨物品等賃借</v>
          </cell>
          <cell r="BJ7" t="str">
            <v/>
          </cell>
          <cell r="BK7"/>
          <cell r="BL7" t="str">
            <v/>
          </cell>
          <cell r="BM7" t="str">
            <v>○</v>
          </cell>
          <cell r="BN7" t="b">
            <v>1</v>
          </cell>
          <cell r="BO7" t="b">
            <v>1</v>
          </cell>
        </row>
        <row r="8">
          <cell r="F8" t="str">
            <v/>
          </cell>
          <cell r="G8"/>
          <cell r="H8"/>
          <cell r="I8"/>
          <cell r="J8"/>
          <cell r="K8"/>
          <cell r="L8"/>
          <cell r="M8"/>
          <cell r="N8"/>
          <cell r="O8"/>
          <cell r="P8"/>
          <cell r="Q8"/>
          <cell r="R8"/>
          <cell r="S8"/>
          <cell r="T8"/>
          <cell r="U8"/>
          <cell r="V8"/>
          <cell r="W8" t="str">
            <v>－</v>
          </cell>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cell r="BC8" t="str">
            <v>予定価格</v>
          </cell>
          <cell r="BD8" t="str">
            <v>×</v>
          </cell>
          <cell r="BE8" t="str">
            <v>×</v>
          </cell>
          <cell r="BF8" t="str">
            <v>×</v>
          </cell>
          <cell r="BG8" t="str">
            <v>×</v>
          </cell>
          <cell r="BH8" t="str">
            <v/>
          </cell>
          <cell r="BI8">
            <v>0</v>
          </cell>
          <cell r="BJ8" t="str">
            <v/>
          </cell>
          <cell r="BK8"/>
          <cell r="BL8" t="str">
            <v/>
          </cell>
          <cell r="BM8" t="str">
            <v>○</v>
          </cell>
          <cell r="BN8" t="b">
            <v>1</v>
          </cell>
          <cell r="BO8" t="b">
            <v>1</v>
          </cell>
        </row>
        <row r="9">
          <cell r="F9" t="str">
            <v/>
          </cell>
          <cell r="G9"/>
          <cell r="H9"/>
          <cell r="I9"/>
          <cell r="J9"/>
          <cell r="K9"/>
          <cell r="L9"/>
          <cell r="M9"/>
          <cell r="N9"/>
          <cell r="O9"/>
          <cell r="P9"/>
          <cell r="Q9"/>
          <cell r="R9"/>
          <cell r="S9"/>
          <cell r="T9"/>
          <cell r="U9"/>
          <cell r="V9"/>
          <cell r="W9" t="str">
            <v>－</v>
          </cell>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t="str">
            <v>予定価格</v>
          </cell>
          <cell r="BD9" t="str">
            <v>×</v>
          </cell>
          <cell r="BE9" t="str">
            <v>×</v>
          </cell>
          <cell r="BF9" t="str">
            <v>×</v>
          </cell>
          <cell r="BG9" t="str">
            <v>×</v>
          </cell>
          <cell r="BH9" t="str">
            <v/>
          </cell>
          <cell r="BI9">
            <v>0</v>
          </cell>
          <cell r="BJ9" t="str">
            <v/>
          </cell>
          <cell r="BK9"/>
          <cell r="BL9" t="str">
            <v/>
          </cell>
          <cell r="BM9" t="str">
            <v>○</v>
          </cell>
          <cell r="BN9" t="b">
            <v>1</v>
          </cell>
          <cell r="BO9" t="b">
            <v>1</v>
          </cell>
        </row>
        <row r="10">
          <cell r="F10" t="str">
            <v/>
          </cell>
          <cell r="G10"/>
          <cell r="H10"/>
          <cell r="I10"/>
          <cell r="J10"/>
          <cell r="K10"/>
          <cell r="L10"/>
          <cell r="M10"/>
          <cell r="N10"/>
          <cell r="O10"/>
          <cell r="P10"/>
          <cell r="Q10"/>
          <cell r="R10"/>
          <cell r="S10"/>
          <cell r="T10"/>
          <cell r="U10"/>
          <cell r="V10"/>
          <cell r="W10" t="str">
            <v>－</v>
          </cell>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t="str">
            <v>予定価格</v>
          </cell>
          <cell r="BD10" t="str">
            <v>×</v>
          </cell>
          <cell r="BE10" t="str">
            <v>×</v>
          </cell>
          <cell r="BF10" t="str">
            <v>×</v>
          </cell>
          <cell r="BG10" t="str">
            <v>×</v>
          </cell>
          <cell r="BH10" t="str">
            <v/>
          </cell>
          <cell r="BI10">
            <v>0</v>
          </cell>
          <cell r="BJ10" t="str">
            <v/>
          </cell>
          <cell r="BK10"/>
          <cell r="BL10" t="str">
            <v/>
          </cell>
          <cell r="BM10" t="str">
            <v>○</v>
          </cell>
          <cell r="BN10" t="b">
            <v>1</v>
          </cell>
          <cell r="BO10" t="b">
            <v>1</v>
          </cell>
        </row>
        <row r="11">
          <cell r="F11" t="str">
            <v/>
          </cell>
          <cell r="G11"/>
          <cell r="H11"/>
          <cell r="I11"/>
          <cell r="J11"/>
          <cell r="K11"/>
          <cell r="L11"/>
          <cell r="M11"/>
          <cell r="N11"/>
          <cell r="O11"/>
          <cell r="P11"/>
          <cell r="Q11"/>
          <cell r="R11"/>
          <cell r="S11"/>
          <cell r="T11"/>
          <cell r="U11"/>
          <cell r="V11"/>
          <cell r="W11" t="str">
            <v>－</v>
          </cell>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t="str">
            <v/>
          </cell>
          <cell r="BI11">
            <v>0</v>
          </cell>
          <cell r="BJ11" t="str">
            <v/>
          </cell>
          <cell r="BK11"/>
          <cell r="BL11" t="str">
            <v/>
          </cell>
          <cell r="BM11" t="str">
            <v>○</v>
          </cell>
          <cell r="BN11" t="b">
            <v>1</v>
          </cell>
          <cell r="BO11" t="b">
            <v>1</v>
          </cell>
        </row>
        <row r="12">
          <cell r="F12" t="str">
            <v/>
          </cell>
          <cell r="G12"/>
          <cell r="H12"/>
          <cell r="I12"/>
          <cell r="J12"/>
          <cell r="K12"/>
          <cell r="L12"/>
          <cell r="M12"/>
          <cell r="N12"/>
          <cell r="O12"/>
          <cell r="P12"/>
          <cell r="Q12"/>
          <cell r="R12"/>
          <cell r="S12"/>
          <cell r="T12"/>
          <cell r="U12"/>
          <cell r="V12"/>
          <cell r="W12" t="str">
            <v>－</v>
          </cell>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t="str">
            <v/>
          </cell>
          <cell r="BI12">
            <v>0</v>
          </cell>
          <cell r="BJ12" t="str">
            <v/>
          </cell>
          <cell r="BK12"/>
          <cell r="BL12" t="str">
            <v/>
          </cell>
          <cell r="BM12" t="str">
            <v>○</v>
          </cell>
          <cell r="BN12" t="b">
            <v>1</v>
          </cell>
          <cell r="BO12" t="b">
            <v>1</v>
          </cell>
        </row>
        <row r="13">
          <cell r="F13" t="str">
            <v/>
          </cell>
          <cell r="G13"/>
          <cell r="H13"/>
          <cell r="I13"/>
          <cell r="J13"/>
          <cell r="K13"/>
          <cell r="L13"/>
          <cell r="M13"/>
          <cell r="N13"/>
          <cell r="O13"/>
          <cell r="P13"/>
          <cell r="Q13"/>
          <cell r="R13"/>
          <cell r="S13"/>
          <cell r="T13"/>
          <cell r="U13"/>
          <cell r="V13"/>
          <cell r="W13" t="str">
            <v>－</v>
          </cell>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t="str">
            <v>予定価格</v>
          </cell>
          <cell r="BD13" t="str">
            <v>×</v>
          </cell>
          <cell r="BE13" t="str">
            <v>×</v>
          </cell>
          <cell r="BF13" t="str">
            <v>×</v>
          </cell>
          <cell r="BG13" t="str">
            <v>×</v>
          </cell>
          <cell r="BH13" t="str">
            <v/>
          </cell>
          <cell r="BI13">
            <v>0</v>
          </cell>
          <cell r="BJ13" t="str">
            <v/>
          </cell>
          <cell r="BK13"/>
          <cell r="BL13" t="str">
            <v/>
          </cell>
          <cell r="BM13" t="str">
            <v>○</v>
          </cell>
          <cell r="BN13" t="b">
            <v>1</v>
          </cell>
          <cell r="BO13" t="b">
            <v>1</v>
          </cell>
        </row>
        <row r="14">
          <cell r="F14" t="str">
            <v/>
          </cell>
          <cell r="G14"/>
          <cell r="H14"/>
          <cell r="I14"/>
          <cell r="J14"/>
          <cell r="K14"/>
          <cell r="L14"/>
          <cell r="M14"/>
          <cell r="N14"/>
          <cell r="O14"/>
          <cell r="P14"/>
          <cell r="Q14"/>
          <cell r="R14"/>
          <cell r="S14"/>
          <cell r="T14"/>
          <cell r="U14"/>
          <cell r="V14"/>
          <cell r="W14" t="str">
            <v>－</v>
          </cell>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t="str">
            <v/>
          </cell>
          <cell r="BI14">
            <v>0</v>
          </cell>
          <cell r="BJ14" t="str">
            <v/>
          </cell>
          <cell r="BK14"/>
          <cell r="BL14" t="str">
            <v/>
          </cell>
          <cell r="BM14" t="str">
            <v>○</v>
          </cell>
          <cell r="BN14" t="b">
            <v>1</v>
          </cell>
          <cell r="BO14" t="b">
            <v>1</v>
          </cell>
        </row>
        <row r="15">
          <cell r="F15" t="str">
            <v/>
          </cell>
          <cell r="G15"/>
          <cell r="H15"/>
          <cell r="I15"/>
          <cell r="J15"/>
          <cell r="K15"/>
          <cell r="L15"/>
          <cell r="M15"/>
          <cell r="N15"/>
          <cell r="O15"/>
          <cell r="P15"/>
          <cell r="Q15"/>
          <cell r="R15"/>
          <cell r="S15"/>
          <cell r="T15"/>
          <cell r="U15"/>
          <cell r="V15"/>
          <cell r="W15" t="str">
            <v>－</v>
          </cell>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t="str">
            <v/>
          </cell>
          <cell r="BI15">
            <v>0</v>
          </cell>
          <cell r="BJ15" t="str">
            <v/>
          </cell>
          <cell r="BK15"/>
          <cell r="BL15" t="str">
            <v/>
          </cell>
          <cell r="BM15" t="str">
            <v>○</v>
          </cell>
          <cell r="BN15" t="b">
            <v>1</v>
          </cell>
          <cell r="BO15" t="b">
            <v>1</v>
          </cell>
        </row>
        <row r="16">
          <cell r="F16" t="str">
            <v/>
          </cell>
          <cell r="G16"/>
          <cell r="H16"/>
          <cell r="I16"/>
          <cell r="J16"/>
          <cell r="K16"/>
          <cell r="L16"/>
          <cell r="M16"/>
          <cell r="N16"/>
          <cell r="O16"/>
          <cell r="P16"/>
          <cell r="Q16"/>
          <cell r="R16"/>
          <cell r="S16"/>
          <cell r="T16"/>
          <cell r="U16"/>
          <cell r="V16"/>
          <cell r="W16" t="str">
            <v>－</v>
          </cell>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t="str">
            <v/>
          </cell>
          <cell r="BI16">
            <v>0</v>
          </cell>
          <cell r="BJ16" t="str">
            <v/>
          </cell>
          <cell r="BK16"/>
          <cell r="BL16" t="str">
            <v/>
          </cell>
          <cell r="BM16" t="str">
            <v>○</v>
          </cell>
          <cell r="BN16" t="b">
            <v>1</v>
          </cell>
          <cell r="BO16" t="b">
            <v>1</v>
          </cell>
        </row>
        <row r="17">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Zeros="0" tabSelected="1" view="pageBreakPreview" topLeftCell="B7" zoomScale="80" zoomScaleNormal="100" zoomScaleSheetLayoutView="80" workbookViewId="0">
      <selection activeCell="L9" sqref="L9"/>
    </sheetView>
  </sheetViews>
  <sheetFormatPr defaultColWidth="9" defaultRowHeight="11.25"/>
  <cols>
    <col min="1" max="1" width="0" style="2" hidden="1" customWidth="1"/>
    <col min="2" max="2" width="30.62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38.75" customHeight="1">
      <c r="A6" s="10">
        <f>IF(MAX([7]令和4年度契約状況調査票!F5:F12)&gt;=ROW()-5,ROW()-5,"")</f>
        <v>1</v>
      </c>
      <c r="B6" s="11" t="str">
        <f>IF(A6="","",VLOOKUP(A6,[7]令和4年度契約状況調査票!$F:$AW,4,FALSE))</f>
        <v>令和4年分所得税、消費税及び贈与税の確定申告期における富山税務署の署外申告会場借上げ
令和5年2月1日～令和5年3月31日</v>
      </c>
      <c r="C6" s="12" t="str">
        <f>IF(A6="","",VLOOKUP(A6,[7]令和4年度契約状況調査票!$F:$AW,5,FALSE))</f>
        <v>支出負担行為担当官
金沢国税局総務部次長
中村　憲二
石川県金沢市広坂２－２－６０</v>
      </c>
      <c r="D6" s="13">
        <f>IF(A6="","",VLOOKUP(A6,[7]令和4年度契約状況調査票!$F:$AW,8,FALSE))</f>
        <v>44746</v>
      </c>
      <c r="E6" s="11" t="str">
        <f>IF(A6="","",VLOOKUP(A6,[7]令和4年度契約状況調査票!$F:$AW,9,FALSE))</f>
        <v>公益財団法人富山県文化振興財団
富山県富山市新総曲輪４－１８</v>
      </c>
      <c r="F6" s="14">
        <f>IF(A6="","",VLOOKUP(A6,[7]令和4年度契約状況調査票!$F:$AW,10,FALSE))</f>
        <v>2230005007932</v>
      </c>
      <c r="G6" s="15" t="str">
        <f>IF(A6="","",VLOOKUP(A6,[7]令和4年度契約状況調査票!$F:$AW,30,FALSE))</f>
        <v>公告による企画案募集の結果、応募者が１者のみであり、競争性がなく会計法29条の３第４項に該当するため。</v>
      </c>
      <c r="H6" s="16">
        <f>IF(A6="","",IF(VLOOKUP(A6,[7]令和4年度契約状況調査票!$F:$AW,15,FALSE)="他官署で調達手続きを実施のため","他官署で調達手続きを実施のため",IF(VLOOKUP(A6,[7]令和4年度契約状況調査票!$F:$AW,22,FALSE)="②同種の他の契約の予定価格を類推されるおそれがあるため公表しない","同種の他の契約の予定価格を類推されるおそれがあるため公表しない",IF(VLOOKUP(A6,[7]令和4年度契約状況調査票!$F:$AW,22,FALSE)="－","－",IF(VLOOKUP(A6,[7]令和4年度契約状況調査票!$F:$AW,6,FALSE)&lt;&gt;"",TEXT(VLOOKUP(A6,[7]令和4年度契約状況調査票!$F:$AW,15,FALSE),"#,##0円")&amp;CHAR(10)&amp;"(A)",VLOOKUP(A6,[7]令和4年度契約状況調査票!$F:$AW,15,FALSE))))))</f>
        <v>5091493</v>
      </c>
      <c r="I6" s="16">
        <f>IF(A6="","",VLOOKUP(A6,[7]令和4年度契約状況調査票!$F:$AW,16,FALSE))</f>
        <v>5091493</v>
      </c>
      <c r="J6" s="17">
        <f>IF(A6="","",IF(VLOOKUP(A6,[7]令和4年度契約状況調査票!$F:$AW,15,FALSE)="他官署で調達手続きを実施のため","－",IF(VLOOKUP(A6,[7]令和4年度契約状況調査票!$F:$AW,22,FALSE)="②同種の他の契約の予定価格を類推されるおそれがあるため公表しない","－",IF(VLOOKUP(A6,[7]令和4年度契約状況調査票!$F:$AW,22,FALSE)="－","－",IF(VLOOKUP(A6,[7]令和4年度契約状況調査票!$F:$AW,6,FALSE)&lt;&gt;"",TEXT(VLOOKUP(A6,[7]令和4年度契約状況調査票!$F:$AW,18,FALSE),"#.0%")&amp;CHAR(10)&amp;"(B/A×100)",VLOOKUP(A6,[7]令和4年度契約状況調査票!$F:$AW,18,FALSE))))))</f>
        <v>1</v>
      </c>
      <c r="K6" s="18"/>
      <c r="L6" s="17" t="str">
        <f>IF(A6="","",IF(VLOOKUP(A6,[7]令和4年度契約状況調査票!$F:$AW,11,FALSE)="①公益社団法人","公社",IF(VLOOKUP(A6,[7]令和4年度契約状況調査票!$F:$AW,11,FALSE)="②公益財団法人","公財","")))</f>
        <v>公財</v>
      </c>
      <c r="M6" s="17" t="str">
        <f>IF(A6="","",VLOOKUP(A6,[7]令和4年度契約状況調査票!$F:$AW,12,FALSE))</f>
        <v>都道府県所管</v>
      </c>
      <c r="N6" s="18" t="str">
        <f>IF(A6="","",IF(VLOOKUP(A6,[7]令和4年度契約状況調査票!$F:$AW,12,FALSE)="国所管",VLOOKUP(A6,[7]令和4年度契約状況調査票!$F:$AW,23,FALSE),""))</f>
        <v/>
      </c>
      <c r="O6" s="19">
        <f>IF(A6="","",IF(AND(Q6="○",P6="分担契約/単価契約"),"単価契約"&amp;CHAR(10)&amp;"予定調達総額 "&amp;TEXT(VLOOKUP(A6,[7]令和4年度契約状況調査票!$F:$AW,15,FALSE),"#,##0円")&amp;"(B)"&amp;CHAR(10)&amp;"分担契約"&amp;CHAR(10)&amp;VLOOKUP(A6,[7]令和4年度契約状況調査票!$F:$AW,31,FALSE),IF(AND(Q6="○",P6="分担契約"),"分担契約"&amp;CHAR(10)&amp;"契約総額 "&amp;TEXT(VLOOKUP(A6,[7]令和4年度契約状況調査票!$F:$AW,15,FALSE),"#,##0円")&amp;"(B)"&amp;CHAR(10)&amp;VLOOKUP(A6,[7]令和4年度契約状況調査票!$F:$AW,31,FALSE),(IF(P6="分担契約/単価契約","単価契約"&amp;CHAR(10)&amp;"予定調達総額 "&amp;TEXT(VLOOKUP(A6,[7]令和4年度契約状況調査票!$F:$AW,15,FALSE),"#,##0円")&amp;CHAR(10)&amp;"分担契約"&amp;CHAR(10)&amp;VLOOKUP(A6,[7]令和4年度契約状況調査票!$F:$AW,31,FALSE),IF(P6="分担契約","分担契約"&amp;CHAR(10)&amp;"契約総額 "&amp;TEXT(VLOOKUP(A6,[7]令和4年度契約状況調査票!$F:$AW,15,FALSE),"#,##0円")&amp;CHAR(10)&amp;VLOOKUP(A6,[7]令和4年度契約状況調査票!$F:$AW,31,FALSE),IF(P6="単価契約","単価契約"&amp;CHAR(10)&amp;"予定調達総額 "&amp;TEXT(VLOOKUP(A6,[7]令和4年度契約状況調査票!$F:$AW,15,FALSE),"#,##0円")&amp;CHAR(10)&amp;VLOOKUP(A6,[7]令和4年度契約状況調査票!$F:$AW,31,FALSE),VLOOKUP(A6,[7]令和4年度契約状況調査票!$F:$AW,31,FALSE))))))))</f>
        <v>0</v>
      </c>
      <c r="P6" s="9" t="str">
        <f>IF(A6="","",VLOOKUP(A6,[7]令和4年度契約状況調査票!$F:$CE,52,FALSE))</f>
        <v>×</v>
      </c>
      <c r="Q6" s="9" t="str">
        <f>IF(A6="","",IF(VLOOKUP(A6,[7]令和4年度契約状況調査票!$F:$AW,13,FALSE)="他官署で調達手続きを実施のため","×",IF(VLOOKUP(A6,[7]令和4年度契約状況調査票!$F:$AW,20,FALSE)="②同種の他の契約の予定価格を類推されるおそれがあるため公表しない","×","○")))</f>
        <v>○</v>
      </c>
    </row>
    <row r="7" spans="1:17" s="9" customFormat="1" ht="135" customHeight="1">
      <c r="A7" s="10">
        <f>IF(MAX([7]令和4年度契約状況調査票!F6:F13)&gt;=ROW()-5,ROW()-5,"")</f>
        <v>2</v>
      </c>
      <c r="B7" s="11" t="str">
        <f>IF(A7="","",VLOOKUP(A7,[7]令和4年度契約状況調査票!$F:$AW,4,FALSE))</f>
        <v>令和4年度税理士試験で使用する試験会場の借上げ
令和4年8月1日～令和4年8月4日</v>
      </c>
      <c r="C7" s="12" t="str">
        <f>IF(A7="","",VLOOKUP(A7,[7]令和4年度契約状況調査票!$F:$AW,5,FALSE))</f>
        <v>支出負担行為担当官
金沢国税局総務部次長
中村　憲二
石川県金沢市広坂２－２－６０</v>
      </c>
      <c r="D7" s="13">
        <f>IF(A7="","",VLOOKUP(A7,[7]令和4年度契約状況調査票!$F:$AW,8,FALSE))</f>
        <v>44747</v>
      </c>
      <c r="E7" s="11" t="str">
        <f>IF(A7="","",VLOOKUP(A7,[7]令和4年度契約状況調査票!$F:$AW,9,FALSE))</f>
        <v>公益財団法人石川県産業創出支援機構
石川県金沢市鞍月２－２０</v>
      </c>
      <c r="F7" s="14">
        <f>IF(A7="","",VLOOKUP(A7,[7]令和4年度契約状況調査票!$F:$AW,10,FALSE))</f>
        <v>1220005000195</v>
      </c>
      <c r="G7" s="15" t="str">
        <f>IF(A7="","",VLOOKUP(A7,[7]令和4年度契約状況調査票!$F:$AW,30,FALSE))</f>
        <v>公告による企画案募集の結果、応募者が１者のみであり、競争性がなく会計法29条の３第４項に該当するため。</v>
      </c>
      <c r="H7" s="16">
        <f>IF(A7="","",IF(VLOOKUP(A7,[7]令和4年度契約状況調査票!$F:$AW,15,FALSE)="他官署で調達手続きを実施のため","他官署で調達手続きを実施のため",IF(VLOOKUP(A7,[7]令和4年度契約状況調査票!$F:$AW,22,FALSE)="②同種の他の契約の予定価格を類推されるおそれがあるため公表しない","同種の他の契約の予定価格を類推されるおそれがあるため公表しない",IF(VLOOKUP(A7,[7]令和4年度契約状況調査票!$F:$AW,22,FALSE)="－","－",IF(VLOOKUP(A7,[7]令和4年度契約状況調査票!$F:$AW,6,FALSE)&lt;&gt;"",TEXT(VLOOKUP(A7,[7]令和4年度契約状況調査票!$F:$AW,15,FALSE),"#,##0円")&amp;CHAR(10)&amp;"(A)",VLOOKUP(A7,[7]令和4年度契約状況調査票!$F:$AW,15,FALSE))))))</f>
        <v>1231000</v>
      </c>
      <c r="I7" s="16">
        <f>IF(A7="","",VLOOKUP(A7,[7]令和4年度契約状況調査票!$F:$AW,16,FALSE))</f>
        <v>1231000</v>
      </c>
      <c r="J7" s="17">
        <f>IF(A7="","",IF(VLOOKUP(A7,[7]令和4年度契約状況調査票!$F:$AW,15,FALSE)="他官署で調達手続きを実施のため","－",IF(VLOOKUP(A7,[7]令和4年度契約状況調査票!$F:$AW,22,FALSE)="②同種の他の契約の予定価格を類推されるおそれがあるため公表しない","－",IF(VLOOKUP(A7,[7]令和4年度契約状況調査票!$F:$AW,22,FALSE)="－","－",IF(VLOOKUP(A7,[7]令和4年度契約状況調査票!$F:$AW,6,FALSE)&lt;&gt;"",TEXT(VLOOKUP(A7,[7]令和4年度契約状況調査票!$F:$AW,18,FALSE),"#.0%")&amp;CHAR(10)&amp;"(B/A×100)",VLOOKUP(A7,[7]令和4年度契約状況調査票!$F:$AW,18,FALSE))))))</f>
        <v>1</v>
      </c>
      <c r="K7" s="18"/>
      <c r="L7" s="17" t="str">
        <f>IF(A7="","",IF(VLOOKUP(A7,[7]令和4年度契約状況調査票!$F:$AW,11,FALSE)="①公益社団法人","公社",IF(VLOOKUP(A7,[7]令和4年度契約状況調査票!$F:$AW,11,FALSE)="②公益財団法人","公財","")))</f>
        <v>公財</v>
      </c>
      <c r="M7" s="17" t="str">
        <f>IF(A7="","",VLOOKUP(A7,[7]令和4年度契約状況調査票!$F:$AW,12,FALSE))</f>
        <v>都道府県所管</v>
      </c>
      <c r="N7" s="18" t="str">
        <f>IF(A7="","",IF(VLOOKUP(A7,[7]令和4年度契約状況調査票!$F:$AW,12,FALSE)="国所管",VLOOKUP(A7,[7]令和4年度契約状況調査票!$F:$AW,23,FALSE),""))</f>
        <v/>
      </c>
      <c r="O7" s="19">
        <f>IF(A7="","",IF(AND(Q7="○",P7="分担契約/単価契約"),"単価契約"&amp;CHAR(10)&amp;"予定調達総額 "&amp;TEXT(VLOOKUP(A7,[7]令和4年度契約状況調査票!$F:$AW,15,FALSE),"#,##0円")&amp;"(B)"&amp;CHAR(10)&amp;"分担契約"&amp;CHAR(10)&amp;VLOOKUP(A7,[7]令和4年度契約状況調査票!$F:$AW,31,FALSE),IF(AND(Q7="○",P7="分担契約"),"分担契約"&amp;CHAR(10)&amp;"契約総額 "&amp;TEXT(VLOOKUP(A7,[7]令和4年度契約状況調査票!$F:$AW,15,FALSE),"#,##0円")&amp;"(B)"&amp;CHAR(10)&amp;VLOOKUP(A7,[7]令和4年度契約状況調査票!$F:$AW,31,FALSE),(IF(P7="分担契約/単価契約","単価契約"&amp;CHAR(10)&amp;"予定調達総額 "&amp;TEXT(VLOOKUP(A7,[7]令和4年度契約状況調査票!$F:$AW,15,FALSE),"#,##0円")&amp;CHAR(10)&amp;"分担契約"&amp;CHAR(10)&amp;VLOOKUP(A7,[7]令和4年度契約状況調査票!$F:$AW,31,FALSE),IF(P7="分担契約","分担契約"&amp;CHAR(10)&amp;"契約総額 "&amp;TEXT(VLOOKUP(A7,[7]令和4年度契約状況調査票!$F:$AW,15,FALSE),"#,##0円")&amp;CHAR(10)&amp;VLOOKUP(A7,[7]令和4年度契約状況調査票!$F:$AW,31,FALSE),IF(P7="単価契約","単価契約"&amp;CHAR(10)&amp;"予定調達総額 "&amp;TEXT(VLOOKUP(A7,[7]令和4年度契約状況調査票!$F:$AW,15,FALSE),"#,##0円")&amp;CHAR(10)&amp;VLOOKUP(A7,[7]令和4年度契約状況調査票!$F:$AW,31,FALSE),VLOOKUP(A7,[7]令和4年度契約状況調査票!$F:$AW,31,FALSE))))))))</f>
        <v>0</v>
      </c>
      <c r="P7" s="9" t="str">
        <f>IF(A7="","",VLOOKUP(A7,[7]令和4年度契約状況調査票!$F:$CE,52,FALSE))</f>
        <v>×</v>
      </c>
      <c r="Q7" s="9" t="str">
        <f>IF(A7="","",IF(VLOOKUP(A7,[7]令和4年度契約状況調査票!$F:$AW,13,FALSE)="他官署で調達手続きを実施のため","×",IF(VLOOKUP(A7,[7]令和4年度契約状況調査票!$F:$AW,20,FALSE)="②同種の他の契約の予定価格を類推されるおそれがあるため公表しない","×","○")))</f>
        <v>○</v>
      </c>
    </row>
    <row r="8" spans="1:17" s="9" customFormat="1" ht="105" customHeight="1">
      <c r="A8" s="10" t="str">
        <f>IF(MAX([7]令和4年度契約状況調査票!F7:F14)&gt;=ROW()-5,ROW()-5,"")</f>
        <v/>
      </c>
      <c r="B8" s="11" t="str">
        <f>IF(A8="","",VLOOKUP(A8,[7]令和4年度契約状況調査票!$F:$AW,4,FALSE))</f>
        <v/>
      </c>
      <c r="C8" s="12" t="s">
        <v>16</v>
      </c>
      <c r="D8" s="13" t="str">
        <f>IF(A8="","",VLOOKUP(A8,[7]令和4年度契約状況調査票!$F:$AW,8,FALSE))</f>
        <v/>
      </c>
      <c r="E8" s="11" t="str">
        <f>IF(A8="","",VLOOKUP(A8,[7]令和4年度契約状況調査票!$F:$AW,9,FALSE))</f>
        <v/>
      </c>
      <c r="F8" s="14" t="str">
        <f>IF(A8="","",VLOOKUP(A8,[7]令和4年度契約状況調査票!$F:$AW,10,FALSE))</f>
        <v/>
      </c>
      <c r="G8" s="15" t="str">
        <f>IF(A8="","",VLOOKUP(A8,[7]令和4年度契約状況調査票!$F:$AW,30,FALSE))</f>
        <v/>
      </c>
      <c r="H8" s="16" t="str">
        <f>IF(A8="","",IF(VLOOKUP(A8,[7]令和4年度契約状況調査票!$F:$AW,13,FALSE)="他官署で調達手続きを実施のため","他官署で調達手続きを実施のため",IF(VLOOKUP(A8,[7]令和4年度契約状況調査票!$F:$AW,20,FALSE)="②同種の他の契約の予定価格を類推されるおそれがあるため公表しない","同種の他の契約の予定価格を類推されるおそれがあるため公表しない",IF(VLOOKUP(A8,[7]令和4年度契約状況調査票!$F:$AW,20,FALSE)="－","－",IF(VLOOKUP(A8,[7]令和4年度契約状況調査票!$F:$AW,6,FALSE)&lt;&gt;"",TEXT(VLOOKUP(A8,[7]令和4年度契約状況調査票!$F:$AW,13,FALSE),"#,##0円")&amp;CHAR(10)&amp;"(A)",VLOOKUP(A8,[7]令和4年度契約状況調査票!$F:$AW,13,FALSE))))))</f>
        <v/>
      </c>
      <c r="I8" s="16" t="str">
        <f>IF(A8="","",VLOOKUP(A8,[7]令和4年度契約状況調査票!$F:$AW,14,FALSE))</f>
        <v/>
      </c>
      <c r="J8" s="17" t="str">
        <f>IF(A8="","",IF(VLOOKUP(A8,[7]令和4年度契約状況調査票!$F:$AW,13,FALSE)="他官署で調達手続きを実施のため","－",IF(VLOOKUP(A8,[7]令和4年度契約状況調査票!$F:$AW,20,FALSE)="②同種の他の契約の予定価格を類推されるおそれがあるため公表しない","－",IF(VLOOKUP(A8,[7]令和4年度契約状況調査票!$F:$AW,20,FALSE)="－","－",IF(VLOOKUP(A8,[7]令和4年度契約状況調査票!$F:$AW,6,FALSE)&lt;&gt;"",TEXT(VLOOKUP(A8,[7]令和4年度契約状況調査票!$F:$AW,16,FALSE),"#.0%")&amp;CHAR(10)&amp;"(B/A×100)",VLOOKUP(A8,[7]令和4年度契約状況調査票!$F:$AW,16,FALSE))))))</f>
        <v/>
      </c>
      <c r="K8" s="18"/>
      <c r="L8" s="17" t="str">
        <f>IF(A8="","",IF(VLOOKUP(A8,[7]令和4年度契約状況調査票!$F:$AW,26,FALSE)="①公益社団法人","公社",IF(VLOOKUP(A8,[7]令和4年度契約状況調査票!$F:$AW,26,FALSE)="②公益財団法人","公財","")))</f>
        <v/>
      </c>
      <c r="M8" s="17" t="str">
        <f>IF(A8="","",VLOOKUP(A8,[7]令和4年度契約状況調査票!$F:$AW,27,FALSE))</f>
        <v/>
      </c>
      <c r="N8" s="18" t="str">
        <f>IF(A8="","",IF(VLOOKUP(A8,[7]令和4年度契約状況調査票!$F:$AW,12,FALSE)="国所管",VLOOKUP(A8,[7]令和4年度契約状況調査票!$F:$AW,23,FALSE),""))</f>
        <v/>
      </c>
      <c r="O8" s="19" t="str">
        <f>IF(A8="","",IF(AND(Q8="○",P8="分担契約/単価契約"),"単価契約"&amp;CHAR(10)&amp;"予定調達総額 "&amp;TEXT(VLOOKUP(A8,[7]令和4年度契約状況調査票!$F:$AW,15,FALSE),"#,##0円")&amp;"(B)"&amp;CHAR(10)&amp;"分担契約"&amp;CHAR(10)&amp;VLOOKUP(A8,[7]令和4年度契約状況調査票!$F:$AW,31,FALSE),IF(AND(Q8="○",P8="分担契約"),"分担契約"&amp;CHAR(10)&amp;"契約総額 "&amp;TEXT(VLOOKUP(A8,[7]令和4年度契約状況調査票!$F:$AW,15,FALSE),"#,##0円")&amp;"(B)"&amp;CHAR(10)&amp;VLOOKUP(A8,[7]令和4年度契約状況調査票!$F:$AW,31,FALSE),(IF(P8="分担契約/単価契約","単価契約"&amp;CHAR(10)&amp;"予定調達総額 "&amp;TEXT(VLOOKUP(A8,[7]令和4年度契約状況調査票!$F:$AW,15,FALSE),"#,##0円")&amp;CHAR(10)&amp;"分担契約"&amp;CHAR(10)&amp;VLOOKUP(A8,[7]令和4年度契約状況調査票!$F:$AW,31,FALSE),IF(P8="分担契約","分担契約"&amp;CHAR(10)&amp;"契約総額 "&amp;TEXT(VLOOKUP(A8,[7]令和4年度契約状況調査票!$F:$AW,15,FALSE),"#,##0円")&amp;CHAR(10)&amp;VLOOKUP(A8,[7]令和4年度契約状況調査票!$F:$AW,31,FALSE),IF(P8="単価契約","単価契約"&amp;CHAR(10)&amp;"予定調達総額 "&amp;TEXT(VLOOKUP(A8,[7]令和4年度契約状況調査票!$F:$AW,15,FALSE),"#,##0円")&amp;CHAR(10)&amp;VLOOKUP(A8,[7]令和4年度契約状況調査票!$F:$AW,31,FALSE),VLOOKUP(A8,[7]令和4年度契約状況調査票!$F:$AW,31,FALSE))))))))</f>
        <v/>
      </c>
      <c r="P8" s="9" t="str">
        <f>IF(A8="","",VLOOKUP(A8,[7]令和4年度契約状況調査票!$F:$CE,52,FALSE))</f>
        <v/>
      </c>
      <c r="Q8" s="9" t="str">
        <f>IF(A8="","",IF(VLOOKUP(A8,[7]令和4年度契約状況調査票!$F:$AW,13,FALSE)="他官署で調達手続きを実施のため","×",IF(VLOOKUP(A8,[7]令和4年度契約状況調査票!$F:$AW,20,FALSE)="②同種の他の契約の予定価格を類推されるおそれがあるため公表しない","×","○")))</f>
        <v/>
      </c>
    </row>
    <row r="9" spans="1:17" s="9" customFormat="1" ht="94.5" customHeight="1">
      <c r="A9" s="10" t="str">
        <f>IF(MAX([7]令和4年度契約状況調査票!F8:F15)&gt;=ROW()-5,ROW()-5,"")</f>
        <v/>
      </c>
      <c r="B9" s="11" t="str">
        <f>IF(A9="","",VLOOKUP(A9,[7]令和4年度契約状況調査票!$F:$AW,4,FALSE))</f>
        <v/>
      </c>
      <c r="C9" s="12" t="str">
        <f>IF(A9="","",VLOOKUP(A9,[7]令和4年度契約状況調査票!$F:$AW,5,FALSE))</f>
        <v/>
      </c>
      <c r="D9" s="13" t="str">
        <f>IF(A9="","",VLOOKUP(A9,[7]令和4年度契約状況調査票!$F:$AW,8,FALSE))</f>
        <v/>
      </c>
      <c r="E9" s="11" t="str">
        <f>IF(A9="","",VLOOKUP(A9,[7]令和4年度契約状況調査票!$F:$AW,9,FALSE))</f>
        <v/>
      </c>
      <c r="F9" s="14" t="str">
        <f>IF(A9="","",VLOOKUP(A9,[7]令和4年度契約状況調査票!$F:$AW,10,FALSE))</f>
        <v/>
      </c>
      <c r="G9" s="15" t="str">
        <f>IF(A9="","",VLOOKUP(A9,[7]令和4年度契約状況調査票!$F:$AW,30,FALSE))</f>
        <v/>
      </c>
      <c r="H9" s="16" t="str">
        <f>IF(A9="","",IF(VLOOKUP(A9,[7]令和4年度契約状況調査票!$F:$AW,13,FALSE)="他官署で調達手続きを実施のため","他官署で調達手続きを実施のため",IF(VLOOKUP(A9,[7]令和4年度契約状況調査票!$F:$AW,20,FALSE)="②同種の他の契約の予定価格を類推されるおそれがあるため公表しない","同種の他の契約の予定価格を類推されるおそれがあるため公表しない",IF(VLOOKUP(A9,[7]令和4年度契約状況調査票!$F:$AW,20,FALSE)="－","－",IF(VLOOKUP(A9,[7]令和4年度契約状況調査票!$F:$AW,6,FALSE)&lt;&gt;"",TEXT(VLOOKUP(A9,[7]令和4年度契約状況調査票!$F:$AW,13,FALSE),"#,##0円")&amp;CHAR(10)&amp;"(A)",VLOOKUP(A9,[7]令和4年度契約状況調査票!$F:$AW,13,FALSE))))))</f>
        <v/>
      </c>
      <c r="I9" s="16" t="str">
        <f>IF(A9="","",VLOOKUP(A9,[7]令和4年度契約状況調査票!$F:$AW,14,FALSE))</f>
        <v/>
      </c>
      <c r="J9" s="17" t="str">
        <f>IF(A9="","",IF(VLOOKUP(A9,[7]令和4年度契約状況調査票!$F:$AW,13,FALSE)="他官署で調達手続きを実施のため","－",IF(VLOOKUP(A9,[7]令和4年度契約状況調査票!$F:$AW,20,FALSE)="②同種の他の契約の予定価格を類推されるおそれがあるため公表しない","－",IF(VLOOKUP(A9,[7]令和4年度契約状況調査票!$F:$AW,20,FALSE)="－","－",IF(VLOOKUP(A9,[7]令和4年度契約状況調査票!$F:$AW,6,FALSE)&lt;&gt;"",TEXT(VLOOKUP(A9,[7]令和4年度契約状況調査票!$F:$AW,16,FALSE),"#.0%")&amp;CHAR(10)&amp;"(B/A×100)",VLOOKUP(A9,[7]令和4年度契約状況調査票!$F:$AW,16,FALSE))))))</f>
        <v/>
      </c>
      <c r="K9" s="18"/>
      <c r="L9" s="17" t="str">
        <f>IF(A9="","",IF(VLOOKUP(A9,[7]令和4年度契約状況調査票!$F:$AW,26,FALSE)="①公益社団法人","公社",IF(VLOOKUP(A9,[7]令和4年度契約状況調査票!$F:$AW,26,FALSE)="②公益財団法人","公財","")))</f>
        <v/>
      </c>
      <c r="M9" s="17" t="str">
        <f>IF(A9="","",VLOOKUP(A9,[7]令和4年度契約状況調査票!$F:$AW,27,FALSE))</f>
        <v/>
      </c>
      <c r="N9" s="18" t="str">
        <f>IF(A9="","",IF(VLOOKUP(A9,[7]令和4年度契約状況調査票!$F:$AW,12,FALSE)="国所管",VLOOKUP(A9,[7]令和4年度契約状況調査票!$F:$AW,23,FALSE),""))</f>
        <v/>
      </c>
      <c r="O9" s="19" t="str">
        <f>IF(A9="","",IF(AND(Q9="○",P9="分担契約/単価契約"),"単価契約"&amp;CHAR(10)&amp;"予定調達総額 "&amp;TEXT(VLOOKUP(A9,[7]令和4年度契約状況調査票!$F:$AW,15,FALSE),"#,##0円")&amp;"(B)"&amp;CHAR(10)&amp;"分担契約"&amp;CHAR(10)&amp;VLOOKUP(A9,[7]令和4年度契約状況調査票!$F:$AW,31,FALSE),IF(AND(Q9="○",P9="分担契約"),"分担契約"&amp;CHAR(10)&amp;"契約総額 "&amp;TEXT(VLOOKUP(A9,[7]令和4年度契約状況調査票!$F:$AW,15,FALSE),"#,##0円")&amp;"(B)"&amp;CHAR(10)&amp;VLOOKUP(A9,[7]令和4年度契約状況調査票!$F:$AW,31,FALSE),(IF(P9="分担契約/単価契約","単価契約"&amp;CHAR(10)&amp;"予定調達総額 "&amp;TEXT(VLOOKUP(A9,[7]令和4年度契約状況調査票!$F:$AW,15,FALSE),"#,##0円")&amp;CHAR(10)&amp;"分担契約"&amp;CHAR(10)&amp;VLOOKUP(A9,[7]令和4年度契約状況調査票!$F:$AW,31,FALSE),IF(P9="分担契約","分担契約"&amp;CHAR(10)&amp;"契約総額 "&amp;TEXT(VLOOKUP(A9,[7]令和4年度契約状況調査票!$F:$AW,15,FALSE),"#,##0円")&amp;CHAR(10)&amp;VLOOKUP(A9,[7]令和4年度契約状況調査票!$F:$AW,31,FALSE),IF(P9="単価契約","単価契約"&amp;CHAR(10)&amp;"予定調達総額 "&amp;TEXT(VLOOKUP(A9,[7]令和4年度契約状況調査票!$F:$AW,15,FALSE),"#,##0円")&amp;CHAR(10)&amp;VLOOKUP(A9,[7]令和4年度契約状況調査票!$F:$AW,31,FALSE),VLOOKUP(A9,[7]令和4年度契約状況調査票!$F:$AW,31,FALSE))))))))</f>
        <v/>
      </c>
      <c r="P9" s="9" t="str">
        <f>IF(A9="","",VLOOKUP(A9,[7]令和4年度契約状況調査票!$F:$CE,52,FALSE))</f>
        <v/>
      </c>
      <c r="Q9" s="9" t="str">
        <f>IF(A9="","",IF(VLOOKUP(A9,[7]令和4年度契約状況調査票!$F:$AW,13,FALSE)="他官署で調達手続きを実施のため","×",IF(VLOOKUP(A9,[7]令和4年度契約状況調査票!$F:$AW,20,FALSE)="②同種の他の契約の予定価格を類推されるおそれがあるため公表しない","×","○")))</f>
        <v/>
      </c>
    </row>
    <row r="10" spans="1:17" s="9" customFormat="1" ht="60" customHeight="1">
      <c r="A10" s="10" t="str">
        <f>IF(MAX([7]令和4年度契約状況調査票!F9:F16)&gt;=ROW()-5,ROW()-5,"")</f>
        <v/>
      </c>
      <c r="B10" s="11" t="str">
        <f>IF(A10="","",VLOOKUP(A10,[7]令和4年度契約状況調査票!$F:$AW,4,FALSE))</f>
        <v/>
      </c>
      <c r="C10" s="12" t="str">
        <f>IF(A10="","",VLOOKUP(A10,[7]令和4年度契約状況調査票!$F:$AW,5,FALSE))</f>
        <v/>
      </c>
      <c r="D10" s="13" t="str">
        <f>IF(A10="","",VLOOKUP(A10,[7]令和4年度契約状況調査票!$F:$AW,8,FALSE))</f>
        <v/>
      </c>
      <c r="E10" s="11" t="str">
        <f>IF(A10="","",VLOOKUP(A10,[7]令和4年度契約状況調査票!$F:$AW,9,FALSE))</f>
        <v/>
      </c>
      <c r="F10" s="14" t="str">
        <f>IF(A10="","",VLOOKUP(A10,[7]令和4年度契約状況調査票!$F:$AW,10,FALSE))</f>
        <v/>
      </c>
      <c r="G10" s="15" t="str">
        <f>IF(A10="","",VLOOKUP(A10,[7]令和4年度契約状況調査票!$F:$AW,30,FALSE))</f>
        <v/>
      </c>
      <c r="H10" s="16" t="str">
        <f>IF(A10="","",IF(VLOOKUP(A10,[7]令和4年度契約状況調査票!$F:$AW,13,FALSE)="他官署で調達手続きを実施のため","他官署で調達手続きを実施のため",IF(VLOOKUP(A10,[7]令和4年度契約状況調査票!$F:$AW,20,FALSE)="②同種の他の契約の予定価格を類推されるおそれがあるため公表しない","同種の他の契約の予定価格を類推されるおそれがあるため公表しない",IF(VLOOKUP(A10,[7]令和4年度契約状況調査票!$F:$AW,20,FALSE)="－","－",IF(VLOOKUP(A10,[7]令和4年度契約状況調査票!$F:$AW,6,FALSE)&lt;&gt;"",TEXT(VLOOKUP(A10,[7]令和4年度契約状況調査票!$F:$AW,13,FALSE),"#,##0円")&amp;CHAR(10)&amp;"(A)",VLOOKUP(A10,[7]令和4年度契約状況調査票!$F:$AW,13,FALSE))))))</f>
        <v/>
      </c>
      <c r="I10" s="16" t="str">
        <f>IF(A10="","",VLOOKUP(A10,[7]令和4年度契約状況調査票!$F:$AW,14,FALSE))</f>
        <v/>
      </c>
      <c r="J10" s="17" t="str">
        <f>IF(A10="","",IF(VLOOKUP(A10,[7]令和4年度契約状況調査票!$F:$AW,13,FALSE)="他官署で調達手続きを実施のため","－",IF(VLOOKUP(A10,[7]令和4年度契約状況調査票!$F:$AW,20,FALSE)="②同種の他の契約の予定価格を類推されるおそれがあるため公表しない","－",IF(VLOOKUP(A10,[7]令和4年度契約状況調査票!$F:$AW,20,FALSE)="－","－",IF(VLOOKUP(A10,[7]令和4年度契約状況調査票!$F:$AW,6,FALSE)&lt;&gt;"",TEXT(VLOOKUP(A10,[7]令和4年度契約状況調査票!$F:$AW,16,FALSE),"#.0%")&amp;CHAR(10)&amp;"(B/A×100)",VLOOKUP(A10,[7]令和4年度契約状況調査票!$F:$AW,16,FALSE))))))</f>
        <v/>
      </c>
      <c r="K10" s="18"/>
      <c r="L10" s="17" t="str">
        <f>IF(A10="","",IF(VLOOKUP(A10,[7]令和4年度契約状況調査票!$F:$AW,26,FALSE)="①公益社団法人","公社",IF(VLOOKUP(A10,[7]令和4年度契約状況調査票!$F:$AW,26,FALSE)="②公益財団法人","公財","")))</f>
        <v/>
      </c>
      <c r="M10" s="17" t="str">
        <f>IF(A10="","",VLOOKUP(A10,[7]令和4年度契約状況調査票!$F:$AW,27,FALSE))</f>
        <v/>
      </c>
      <c r="N10" s="18" t="str">
        <f>IF(A10="","",IF(VLOOKUP(A10,[7]令和4年度契約状況調査票!$F:$AW,12,FALSE)="国所管",VLOOKUP(A10,[7]令和4年度契約状況調査票!$F:$AW,23,FALSE),""))</f>
        <v/>
      </c>
      <c r="O10" s="19" t="str">
        <f>IF(A10="","",IF(AND(Q10="○",P10="分担契約/単価契約"),"単価契約"&amp;CHAR(10)&amp;"予定調達総額 "&amp;TEXT(VLOOKUP(A10,[7]令和4年度契約状況調査票!$F:$AW,15,FALSE),"#,##0円")&amp;"(B)"&amp;CHAR(10)&amp;"分担契約"&amp;CHAR(10)&amp;VLOOKUP(A10,[7]令和4年度契約状況調査票!$F:$AW,31,FALSE),IF(AND(Q10="○",P10="分担契約"),"分担契約"&amp;CHAR(10)&amp;"契約総額 "&amp;TEXT(VLOOKUP(A10,[7]令和4年度契約状況調査票!$F:$AW,15,FALSE),"#,##0円")&amp;"(B)"&amp;CHAR(10)&amp;VLOOKUP(A10,[7]令和4年度契約状況調査票!$F:$AW,31,FALSE),(IF(P10="分担契約/単価契約","単価契約"&amp;CHAR(10)&amp;"予定調達総額 "&amp;TEXT(VLOOKUP(A10,[7]令和4年度契約状況調査票!$F:$AW,15,FALSE),"#,##0円")&amp;CHAR(10)&amp;"分担契約"&amp;CHAR(10)&amp;VLOOKUP(A10,[7]令和4年度契約状況調査票!$F:$AW,31,FALSE),IF(P10="分担契約","分担契約"&amp;CHAR(10)&amp;"契約総額 "&amp;TEXT(VLOOKUP(A10,[7]令和4年度契約状況調査票!$F:$AW,15,FALSE),"#,##0円")&amp;CHAR(10)&amp;VLOOKUP(A10,[7]令和4年度契約状況調査票!$F:$AW,31,FALSE),IF(P10="単価契約","単価契約"&amp;CHAR(10)&amp;"予定調達総額 "&amp;TEXT(VLOOKUP(A10,[7]令和4年度契約状況調査票!$F:$AW,15,FALSE),"#,##0円")&amp;CHAR(10)&amp;VLOOKUP(A10,[7]令和4年度契約状況調査票!$F:$AW,31,FALSE),VLOOKUP(A10,[7]令和4年度契約状況調査票!$F:$AW,31,FALSE))))))))</f>
        <v/>
      </c>
      <c r="P10" s="9" t="str">
        <f>IF(A10="","",VLOOKUP(A10,[7]令和4年度契約状況調査票!$F:$CE,52,FALSE))</f>
        <v/>
      </c>
      <c r="Q10" s="9" t="str">
        <f>IF(A10="","",IF(VLOOKUP(A10,[7]令和4年度契約状況調査票!$F:$AW,13,FALSE)="他官署で調達手続きを実施のため","×",IF(VLOOKUP(A10,[7]令和4年度契約状況調査票!$F:$AW,20,FALSE)="②同種の他の契約の予定価格を類推されるおそれがあるため公表しない","×","○")))</f>
        <v/>
      </c>
    </row>
    <row r="11" spans="1:17" s="9" customFormat="1" ht="60" customHeight="1">
      <c r="A11" s="10" t="str">
        <f>IF(MAX([7]令和4年度契約状況調査票!F10:F17)&gt;=ROW()-5,ROW()-5,"")</f>
        <v/>
      </c>
      <c r="B11" s="11" t="str">
        <f>IF(A11="","",VLOOKUP(A11,[7]令和4年度契約状況調査票!$F:$AW,4,FALSE))</f>
        <v/>
      </c>
      <c r="C11" s="12" t="str">
        <f>IF(A11="","",VLOOKUP(A11,[7]令和4年度契約状況調査票!$F:$AW,5,FALSE))</f>
        <v/>
      </c>
      <c r="D11" s="13" t="str">
        <f>IF(A11="","",VLOOKUP(A11,[7]令和4年度契約状況調査票!$F:$AW,8,FALSE))</f>
        <v/>
      </c>
      <c r="E11" s="11" t="str">
        <f>IF(A11="","",VLOOKUP(A11,[7]令和4年度契約状況調査票!$F:$AW,9,FALSE))</f>
        <v/>
      </c>
      <c r="F11" s="14" t="str">
        <f>IF(A11="","",VLOOKUP(A11,[7]令和4年度契約状況調査票!$F:$AW,10,FALSE))</f>
        <v/>
      </c>
      <c r="G11" s="15" t="str">
        <f>IF(A11="","",VLOOKUP(A11,[7]令和4年度契約状況調査票!$F:$AW,30,FALSE))</f>
        <v/>
      </c>
      <c r="H11" s="16" t="str">
        <f>IF(A11="","",IF(VLOOKUP(A11,[7]令和4年度契約状況調査票!$F:$AW,13,FALSE)="他官署で調達手続きを実施のため","他官署で調達手続きを実施のため",IF(VLOOKUP(A11,[7]令和4年度契約状況調査票!$F:$AW,20,FALSE)="②同種の他の契約の予定価格を類推されるおそれがあるため公表しない","同種の他の契約の予定価格を類推されるおそれがあるため公表しない",IF(VLOOKUP(A11,[7]令和4年度契約状況調査票!$F:$AW,20,FALSE)="－","－",IF(VLOOKUP(A11,[7]令和4年度契約状況調査票!$F:$AW,6,FALSE)&lt;&gt;"",TEXT(VLOOKUP(A11,[7]令和4年度契約状況調査票!$F:$AW,13,FALSE),"#,##0円")&amp;CHAR(10)&amp;"(A)",VLOOKUP(A11,[7]令和4年度契約状況調査票!$F:$AW,13,FALSE))))))</f>
        <v/>
      </c>
      <c r="I11" s="16" t="str">
        <f>IF(A11="","",VLOOKUP(A11,[7]令和4年度契約状況調査票!$F:$AW,14,FALSE))</f>
        <v/>
      </c>
      <c r="J11" s="17" t="str">
        <f>IF(A11="","",IF(VLOOKUP(A11,[7]令和4年度契約状況調査票!$F:$AW,13,FALSE)="他官署で調達手続きを実施のため","－",IF(VLOOKUP(A11,[7]令和4年度契約状況調査票!$F:$AW,20,FALSE)="②同種の他の契約の予定価格を類推されるおそれがあるため公表しない","－",IF(VLOOKUP(A11,[7]令和4年度契約状況調査票!$F:$AW,20,FALSE)="－","－",IF(VLOOKUP(A11,[7]令和4年度契約状況調査票!$F:$AW,6,FALSE)&lt;&gt;"",TEXT(VLOOKUP(A11,[7]令和4年度契約状況調査票!$F:$AW,16,FALSE),"#.0%")&amp;CHAR(10)&amp;"(B/A×100)",VLOOKUP(A11,[7]令和4年度契約状況調査票!$F:$AW,16,FALSE))))))</f>
        <v/>
      </c>
      <c r="K11" s="18"/>
      <c r="L11" s="17" t="str">
        <f>IF(A11="","",IF(VLOOKUP(A11,[7]令和4年度契約状況調査票!$F:$AW,26,FALSE)="①公益社団法人","公社",IF(VLOOKUP(A11,[7]令和4年度契約状況調査票!$F:$AW,26,FALSE)="②公益財団法人","公財","")))</f>
        <v/>
      </c>
      <c r="M11" s="17" t="str">
        <f>IF(A11="","",VLOOKUP(A11,[7]令和4年度契約状況調査票!$F:$AW,27,FALSE))</f>
        <v/>
      </c>
      <c r="N11" s="18" t="str">
        <f>IF(A11="","",IF(VLOOKUP(A11,[7]令和4年度契約状況調査票!$F:$AW,12,FALSE)="国所管",VLOOKUP(A11,[7]令和4年度契約状況調査票!$F:$AW,23,FALSE),""))</f>
        <v/>
      </c>
      <c r="O11" s="19" t="str">
        <f>IF(A11="","",IF(AND(Q11="○",P11="分担契約/単価契約"),"単価契約"&amp;CHAR(10)&amp;"予定調達総額 "&amp;TEXT(VLOOKUP(A11,[7]令和4年度契約状況調査票!$F:$AW,15,FALSE),"#,##0円")&amp;"(B)"&amp;CHAR(10)&amp;"分担契約"&amp;CHAR(10)&amp;VLOOKUP(A11,[7]令和4年度契約状況調査票!$F:$AW,31,FALSE),IF(AND(Q11="○",P11="分担契約"),"分担契約"&amp;CHAR(10)&amp;"契約総額 "&amp;TEXT(VLOOKUP(A11,[7]令和4年度契約状況調査票!$F:$AW,15,FALSE),"#,##0円")&amp;"(B)"&amp;CHAR(10)&amp;VLOOKUP(A11,[7]令和4年度契約状況調査票!$F:$AW,31,FALSE),(IF(P11="分担契約/単価契約","単価契約"&amp;CHAR(10)&amp;"予定調達総額 "&amp;TEXT(VLOOKUP(A11,[7]令和4年度契約状況調査票!$F:$AW,15,FALSE),"#,##0円")&amp;CHAR(10)&amp;"分担契約"&amp;CHAR(10)&amp;VLOOKUP(A11,[7]令和4年度契約状況調査票!$F:$AW,31,FALSE),IF(P11="分担契約","分担契約"&amp;CHAR(10)&amp;"契約総額 "&amp;TEXT(VLOOKUP(A11,[7]令和4年度契約状況調査票!$F:$AW,15,FALSE),"#,##0円")&amp;CHAR(10)&amp;VLOOKUP(A11,[7]令和4年度契約状況調査票!$F:$AW,31,FALSE),IF(P11="単価契約","単価契約"&amp;CHAR(10)&amp;"予定調達総額 "&amp;TEXT(VLOOKUP(A11,[7]令和4年度契約状況調査票!$F:$AW,15,FALSE),"#,##0円")&amp;CHAR(10)&amp;VLOOKUP(A11,[7]令和4年度契約状況調査票!$F:$AW,31,FALSE),VLOOKUP(A11,[7]令和4年度契約状況調査票!$F:$AW,31,FALSE))))))))</f>
        <v/>
      </c>
      <c r="P11" s="9" t="str">
        <f>IF(A11="","",VLOOKUP(A11,[7]令和4年度契約状況調査票!$F:$CE,52,FALSE))</f>
        <v/>
      </c>
      <c r="Q11" s="9" t="str">
        <f>IF(A11="","",IF(VLOOKUP(A11,[7]令和4年度契約状況調査票!$F:$AW,13,FALSE)="他官署で調達手続きを実施のため","×",IF(VLOOKUP(A11,[7]令和4年度契約状況調査票!$F:$AW,20,FALSE)="②同種の他の契約の予定価格を類推されるおそれがあるため公表しない","×","○")))</f>
        <v/>
      </c>
    </row>
    <row r="12" spans="1:17" s="9" customFormat="1" ht="60" customHeight="1">
      <c r="A12" s="10" t="str">
        <f>IF(MAX([7]令和4年度契約状況調査票!F11:F18)&gt;=ROW()-5,ROW()-5,"")</f>
        <v/>
      </c>
      <c r="B12" s="11" t="str">
        <f>IF(A12="","",VLOOKUP(A12,[7]令和4年度契約状況調査票!$F:$AW,4,FALSE))</f>
        <v/>
      </c>
      <c r="C12" s="12" t="str">
        <f>IF(A12="","",VLOOKUP(A12,[7]令和4年度契約状況調査票!$F:$AW,5,FALSE))</f>
        <v/>
      </c>
      <c r="D12" s="13" t="str">
        <f>IF(A12="","",VLOOKUP(A12,[7]令和4年度契約状況調査票!$F:$AW,8,FALSE))</f>
        <v/>
      </c>
      <c r="E12" s="11" t="str">
        <f>IF(A12="","",VLOOKUP(A12,[7]令和4年度契約状況調査票!$F:$AW,9,FALSE))</f>
        <v/>
      </c>
      <c r="F12" s="14" t="str">
        <f>IF(A12="","",VLOOKUP(A12,[7]令和4年度契約状況調査票!$F:$AW,10,FALSE))</f>
        <v/>
      </c>
      <c r="G12" s="15" t="str">
        <f>IF(A12="","",VLOOKUP(A12,[7]令和4年度契約状況調査票!$F:$AW,30,FALSE))</f>
        <v/>
      </c>
      <c r="H12" s="16" t="str">
        <f>IF(A12="","",IF(VLOOKUP(A12,[7]令和4年度契約状況調査票!$F:$AW,13,FALSE)="他官署で調達手続きを実施のため","他官署で調達手続きを実施のため",IF(VLOOKUP(A12,[7]令和4年度契約状況調査票!$F:$AW,20,FALSE)="②同種の他の契約の予定価格を類推されるおそれがあるため公表しない","同種の他の契約の予定価格を類推されるおそれがあるため公表しない",IF(VLOOKUP(A12,[7]令和4年度契約状況調査票!$F:$AW,20,FALSE)="－","－",IF(VLOOKUP(A12,[7]令和4年度契約状況調査票!$F:$AW,6,FALSE)&lt;&gt;"",TEXT(VLOOKUP(A12,[7]令和4年度契約状況調査票!$F:$AW,13,FALSE),"#,##0円")&amp;CHAR(10)&amp;"(A)",VLOOKUP(A12,[7]令和4年度契約状況調査票!$F:$AW,13,FALSE))))))</f>
        <v/>
      </c>
      <c r="I12" s="16" t="str">
        <f>IF(A12="","",VLOOKUP(A12,[7]令和4年度契約状況調査票!$F:$AW,14,FALSE))</f>
        <v/>
      </c>
      <c r="J12" s="17"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
      </c>
      <c r="K12" s="18"/>
      <c r="L12" s="17" t="str">
        <f>IF(A12="","",IF(VLOOKUP(A12,[7]令和4年度契約状況調査票!$F:$AW,26,FALSE)="①公益社団法人","公社",IF(VLOOKUP(A12,[7]令和4年度契約状況調査票!$F:$AW,26,FALSE)="②公益財団法人","公財","")))</f>
        <v/>
      </c>
      <c r="M12" s="17" t="str">
        <f>IF(A12="","",VLOOKUP(A12,[7]令和4年度契約状況調査票!$F:$AW,27,FALSE))</f>
        <v/>
      </c>
      <c r="N12" s="18" t="str">
        <f>IF(A12="","",IF(VLOOKUP(A12,[7]令和4年度契約状況調査票!$F:$AW,12,FALSE)="国所管",VLOOKUP(A12,[7]令和4年度契約状況調査票!$F:$AW,23,FALSE),""))</f>
        <v/>
      </c>
      <c r="O12" s="19"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
      </c>
      <c r="P12" s="9" t="str">
        <f>IF(A12="","",VLOOKUP(A12,[7]令和4年度契約状況調査票!$F:$CE,52,FALSE))</f>
        <v/>
      </c>
      <c r="Q12" s="9" t="str">
        <f>IF(A12="","",IF(VLOOKUP(A12,[7]令和4年度契約状況調査票!$F:$AW,13,FALSE)="他官署で調達手続きを実施のため","×",IF(VLOOKUP(A12,[7]令和4年度契約状況調査票!$F:$AW,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2"/>
    <dataValidation operator="greaterThanOrEqual" allowBlank="1" showInputMessage="1" showErrorMessage="1" errorTitle="注意" error="プルダウンメニューから選択して下さい_x000a_" sqref="G6:G12"/>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2022-12-01T05:30:04Z</cp:lastPrinted>
  <dcterms:created xsi:type="dcterms:W3CDTF">2022-11-30T06:59:19Z</dcterms:created>
  <dcterms:modified xsi:type="dcterms:W3CDTF">2022-12-01T09:53:07Z</dcterms:modified>
</cp:coreProperties>
</file>