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6_会計課\共通\03_組織参考資料フォルダ\整理中\共通\会計課一般\ホームページ（入札関係）\契約情報公表\公共調達の状況\R04年度\ホームページ掲載\04.06\"/>
    </mc:Choice>
  </mc:AlternateContent>
  <bookViews>
    <workbookView xWindow="0" yWindow="0" windowWidth="20490" windowHeight="6690"/>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別紙様式１!$A$5:$N$14</definedName>
    <definedName name="aaa">[1]契約状況コード表!$F$5:$F$9</definedName>
    <definedName name="aaaa">[1]契約状況コード表!$G$5:$G$6</definedName>
    <definedName name="_xlnm.Print_Area" localSheetId="0">別紙様式１!$B$1:$N$14</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1" l="1"/>
  <c r="O14" i="1" s="1"/>
  <c r="C13" i="1"/>
  <c r="A13" i="1"/>
  <c r="M13" i="1" s="1"/>
  <c r="A12" i="1"/>
  <c r="M12" i="1" s="1"/>
  <c r="N11" i="1"/>
  <c r="A11" i="1"/>
  <c r="M11" i="1" s="1"/>
  <c r="G10" i="1"/>
  <c r="A10" i="1"/>
  <c r="O10" i="1" s="1"/>
  <c r="A9" i="1"/>
  <c r="K9" i="1" s="1"/>
  <c r="M8" i="1"/>
  <c r="B8" i="1"/>
  <c r="A8" i="1"/>
  <c r="P8" i="1" s="1"/>
  <c r="A7" i="1"/>
  <c r="P7" i="1" s="1"/>
  <c r="P6" i="1"/>
  <c r="O6" i="1"/>
  <c r="M6" i="1"/>
  <c r="L6" i="1"/>
  <c r="K6" i="1"/>
  <c r="J6" i="1"/>
  <c r="I6" i="1"/>
  <c r="H6" i="1"/>
  <c r="G6" i="1"/>
  <c r="F6" i="1"/>
  <c r="E6" i="1"/>
  <c r="D6" i="1"/>
  <c r="C6" i="1"/>
  <c r="B6" i="1"/>
  <c r="H7" i="1" l="1"/>
  <c r="C12" i="1"/>
  <c r="I9" i="1"/>
  <c r="K12" i="1"/>
  <c r="G14" i="1"/>
  <c r="N12" i="1"/>
  <c r="J13" i="1"/>
  <c r="N6" i="1"/>
  <c r="K13" i="1"/>
  <c r="D8" i="1"/>
  <c r="F11" i="1"/>
  <c r="F12" i="1"/>
  <c r="B13" i="1"/>
  <c r="N10" i="1"/>
  <c r="E10" i="1"/>
  <c r="I10" i="1"/>
  <c r="B10" i="1"/>
  <c r="J10" i="1"/>
  <c r="C10" i="1"/>
  <c r="M14" i="1"/>
  <c r="N14" i="1"/>
  <c r="F14" i="1"/>
  <c r="J14" i="1"/>
  <c r="B14" i="1"/>
  <c r="K14" i="1"/>
  <c r="C14" i="1"/>
  <c r="B7" i="1"/>
  <c r="M7" i="1"/>
  <c r="H8" i="1"/>
  <c r="B9" i="1"/>
  <c r="N9" i="1"/>
  <c r="B11" i="1"/>
  <c r="J11" i="1"/>
  <c r="G12" i="1"/>
  <c r="O12" i="1"/>
  <c r="F13" i="1"/>
  <c r="N13" i="1"/>
  <c r="I7" i="1"/>
  <c r="J9" i="1"/>
  <c r="G11" i="1"/>
  <c r="O11" i="1"/>
  <c r="D7" i="1"/>
  <c r="I8" i="1"/>
  <c r="E9" i="1"/>
  <c r="O9" i="1"/>
  <c r="C11" i="1"/>
  <c r="K11" i="1"/>
  <c r="B12" i="1"/>
  <c r="J12" i="1"/>
  <c r="G13" i="1"/>
  <c r="O13" i="1"/>
  <c r="E7" i="1"/>
  <c r="J7" i="1"/>
  <c r="E8" i="1"/>
  <c r="J8" i="1"/>
  <c r="F9" i="1"/>
  <c r="M10" i="1"/>
  <c r="P10" i="1"/>
  <c r="L10" i="1"/>
  <c r="H10" i="1"/>
  <c r="D10" i="1"/>
  <c r="F10" i="1"/>
  <c r="K10" i="1"/>
  <c r="O7" i="1"/>
  <c r="N7" i="1" s="1"/>
  <c r="K7" i="1"/>
  <c r="G7" i="1"/>
  <c r="C7" i="1"/>
  <c r="F7" i="1"/>
  <c r="L7" i="1"/>
  <c r="O8" i="1"/>
  <c r="N8" i="1" s="1"/>
  <c r="K8" i="1"/>
  <c r="G8" i="1"/>
  <c r="C8" i="1"/>
  <c r="F8" i="1"/>
  <c r="L8" i="1"/>
  <c r="P9" i="1"/>
  <c r="L9" i="1"/>
  <c r="H9" i="1"/>
  <c r="D9" i="1"/>
  <c r="G9" i="1"/>
  <c r="M9" i="1"/>
  <c r="D11" i="1"/>
  <c r="H11" i="1"/>
  <c r="L11" i="1"/>
  <c r="P11" i="1"/>
  <c r="D12" i="1"/>
  <c r="H12" i="1"/>
  <c r="L12" i="1"/>
  <c r="P12" i="1"/>
  <c r="D13" i="1"/>
  <c r="H13" i="1"/>
  <c r="L13" i="1"/>
  <c r="P13" i="1"/>
  <c r="D14" i="1"/>
  <c r="H14" i="1"/>
  <c r="L14" i="1"/>
  <c r="P14" i="1"/>
  <c r="E11" i="1"/>
  <c r="I11" i="1"/>
  <c r="E12" i="1"/>
  <c r="I12" i="1"/>
  <c r="E13" i="1"/>
  <c r="I13" i="1"/>
  <c r="E14" i="1"/>
  <c r="I14" i="1"/>
</calcChain>
</file>

<file path=xl/sharedStrings.xml><?xml version="1.0" encoding="utf-8"?>
<sst xmlns="http://schemas.openxmlformats.org/spreadsheetml/2006/main" count="16" uniqueCount="16">
  <si>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</si>
  <si>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</si>
  <si>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</si>
  <si>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</si>
  <si>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</si>
  <si>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</si>
  <si>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</si>
  <si>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</si>
  <si>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</si>
  <si>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</si>
  <si>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</si>
  <si>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</si>
  <si>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</si>
  <si>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</si>
  <si>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</si>
  <si>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（以下余白）</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</si>
</sst>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9">
    <font>
      <sz val="11"/>
      <color theme="1"/>
      <name val="ＭＳ Ｐゴシック"/>
      <family val="2"/>
      <charset val="128"/>
      <scheme val="minor"/>
    </font>
    <font>
      <sz val="11"/>
      <name val="ＭＳ Ｐゴシック"/>
      <family val="3"/>
      <charset val="128"/>
    </font>
    <font>
      <sz val="8"/>
      <color indexed="11"/>
      <name val="ＭＳ Ｐ明朝"/>
      <family val="1"/>
      <charset val="128"/>
    </font>
    <font>
      <sz val="6"/>
      <name val="ＭＳ Ｐゴシック"/>
      <family val="2"/>
      <charset val="128"/>
      <scheme val="minor"/>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3">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6" fillId="0" borderId="0" xfId="1" applyFont="1" applyFill="1" applyAlignment="1">
      <alignment horizontal="center" vertical="center"/>
    </xf>
    <xf numFmtId="0" fontId="6" fillId="0" borderId="0" xfId="1" applyFont="1" applyFill="1">
      <alignment vertical="center"/>
    </xf>
    <xf numFmtId="38" fontId="6" fillId="0" borderId="0" xfId="3" applyFont="1" applyFill="1" applyAlignment="1">
      <alignment horizontal="center" vertical="center"/>
    </xf>
    <xf numFmtId="176" fontId="6" fillId="0" borderId="0" xfId="1" applyNumberFormat="1" applyFont="1" applyFill="1">
      <alignment vertical="center"/>
    </xf>
    <xf numFmtId="0" fontId="6" fillId="0" borderId="0" xfId="2" applyFont="1"/>
    <xf numFmtId="0" fontId="6" fillId="0" borderId="0" xfId="2" applyFont="1" applyAlignment="1">
      <alignment horizontal="right" vertical="center"/>
    </xf>
    <xf numFmtId="0" fontId="8" fillId="0" borderId="1" xfId="2" applyFont="1" applyFill="1" applyBorder="1" applyAlignment="1">
      <alignment vertical="center" wrapText="1"/>
    </xf>
    <xf numFmtId="176" fontId="8" fillId="0" borderId="1" xfId="2" applyNumberFormat="1" applyFont="1" applyFill="1" applyBorder="1" applyAlignment="1">
      <alignment vertical="center" wrapText="1"/>
    </xf>
    <xf numFmtId="0" fontId="6" fillId="0" borderId="0" xfId="1" applyFont="1" applyFill="1" applyAlignment="1">
      <alignment horizontal="center" vertical="center" wrapText="1"/>
    </xf>
    <xf numFmtId="0" fontId="4" fillId="0" borderId="1" xfId="1" applyFont="1" applyBorder="1" applyAlignment="1">
      <alignment horizontal="center" vertical="center" wrapText="1"/>
    </xf>
    <xf numFmtId="0" fontId="7" fillId="0" borderId="4" xfId="1" applyFont="1" applyFill="1" applyBorder="1" applyAlignment="1">
      <alignment vertical="center" wrapText="1"/>
    </xf>
    <xf numFmtId="0" fontId="8" fillId="0" borderId="4" xfId="4" applyFont="1" applyFill="1" applyBorder="1" applyAlignment="1">
      <alignment vertical="center" wrapText="1"/>
    </xf>
    <xf numFmtId="177" fontId="8" fillId="0" borderId="4" xfId="4" applyNumberFormat="1" applyFont="1" applyFill="1" applyBorder="1" applyAlignment="1">
      <alignment horizontal="center" vertical="center" wrapText="1"/>
    </xf>
    <xf numFmtId="176" fontId="7" fillId="0" borderId="4" xfId="1" applyNumberFormat="1" applyFont="1" applyFill="1" applyBorder="1" applyAlignment="1">
      <alignment horizontal="center" vertical="center" wrapText="1"/>
    </xf>
    <xf numFmtId="178" fontId="8" fillId="0" borderId="4" xfId="4" applyNumberFormat="1" applyFont="1" applyFill="1" applyBorder="1" applyAlignment="1">
      <alignment horizontal="center" vertical="center" wrapText="1"/>
    </xf>
    <xf numFmtId="179" fontId="8" fillId="0" borderId="4" xfId="3" applyNumberFormat="1" applyFont="1" applyFill="1" applyBorder="1" applyAlignment="1">
      <alignment horizontal="center" vertical="center" wrapText="1" shrinkToFit="1"/>
    </xf>
    <xf numFmtId="180" fontId="8" fillId="0" borderId="4" xfId="3" applyNumberFormat="1" applyFont="1" applyFill="1" applyBorder="1" applyAlignment="1">
      <alignment horizontal="center" vertical="center" wrapText="1" shrinkToFit="1"/>
    </xf>
    <xf numFmtId="180" fontId="8" fillId="0" borderId="4" xfId="5" applyNumberFormat="1" applyFont="1" applyFill="1" applyBorder="1" applyAlignment="1">
      <alignment horizontal="center" vertical="center" wrapText="1"/>
    </xf>
    <xf numFmtId="176" fontId="8" fillId="0" borderId="4" xfId="5" applyNumberFormat="1" applyFont="1" applyFill="1" applyBorder="1" applyAlignment="1">
      <alignment horizontal="center" vertical="center" wrapText="1"/>
    </xf>
    <xf numFmtId="0" fontId="7" fillId="0" borderId="4" xfId="1" applyFont="1" applyFill="1" applyBorder="1" applyAlignment="1">
      <alignment horizontal="left" vertical="center" wrapText="1"/>
    </xf>
    <xf numFmtId="0" fontId="7" fillId="0" borderId="1" xfId="1" applyFont="1" applyFill="1" applyBorder="1" applyAlignment="1">
      <alignment horizontal="center" vertical="center" wrapText="1"/>
    </xf>
    <xf numFmtId="0" fontId="6" fillId="0" borderId="1" xfId="1" applyFont="1" applyFill="1" applyBorder="1" applyAlignment="1">
      <alignment horizontal="center" vertical="center"/>
    </xf>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2" fillId="0" borderId="0" xfId="1" applyFont="1" applyAlignment="1">
      <alignment horizontal="left" vertical="center" wrapText="1"/>
    </xf>
    <xf numFmtId="0" fontId="5" fillId="0" borderId="0" xfId="1" applyFont="1" applyAlignment="1">
      <alignment horizontal="left" vertical="center" wrapText="1"/>
    </xf>
    <xf numFmtId="0" fontId="5"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38" fontId="7" fillId="0" borderId="1" xfId="3" applyFont="1" applyFill="1" applyBorder="1" applyAlignment="1">
      <alignment horizontal="center" vertical="center" wrapText="1"/>
    </xf>
  </cellXfs>
  <cellStyles count="6">
    <cellStyle name="パーセント 2" xfId="5"/>
    <cellStyle name="桁区切り 2" xfId="3"/>
    <cellStyle name="標準" xfId="0" builtinId="0"/>
    <cellStyle name="標準 2" xfId="2"/>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37329;&#27810;&#23616;&#12305;%20%20Dg&#65288;&#65302;&#26376;&#20998;&#35330;&#27491;&#29256;&#65289;&#20196;&#21644;4&#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cell r="J1" t="str">
            <v>（6月分）</v>
          </cell>
          <cell r="O1"/>
          <cell r="T1"/>
          <cell r="V1"/>
          <cell r="AB1"/>
          <cell r="AC1"/>
          <cell r="AK1"/>
          <cell r="AL1"/>
          <cell r="AM1"/>
          <cell r="AN1"/>
          <cell r="AO1"/>
          <cell r="AP1"/>
          <cell r="AQ1"/>
          <cell r="AR1"/>
          <cell r="AS1"/>
          <cell r="AT1"/>
          <cell r="AU1"/>
          <cell r="AV1"/>
          <cell r="AW1"/>
          <cell r="AX1"/>
          <cell r="AY1"/>
          <cell r="AZ1"/>
          <cell r="BA1"/>
          <cell r="BJ1"/>
        </row>
        <row r="2">
          <cell r="G2"/>
          <cell r="H2"/>
          <cell r="I2">
            <v>22</v>
          </cell>
          <cell r="J2"/>
          <cell r="K2"/>
          <cell r="L2"/>
          <cell r="M2"/>
          <cell r="N2"/>
          <cell r="O2"/>
          <cell r="P2" t="str">
            <v>契約統計の報告に係る入力項目</v>
          </cell>
          <cell r="Q2"/>
          <cell r="R2"/>
          <cell r="S2"/>
          <cell r="T2"/>
          <cell r="U2"/>
          <cell r="V2"/>
          <cell r="W2"/>
          <cell r="X2"/>
          <cell r="Y2"/>
          <cell r="Z2"/>
          <cell r="AA2"/>
          <cell r="AB2"/>
          <cell r="AC2" t="str">
            <v>調達手続の電子化に係るフォローアップに係る入力項目</v>
          </cell>
          <cell r="AD2"/>
          <cell r="AE2"/>
          <cell r="AF2"/>
          <cell r="AG2"/>
          <cell r="AH2"/>
          <cell r="AI2"/>
          <cell r="AJ2"/>
          <cell r="AK2" t="str">
            <v>女性の活躍推進に向けた公共調達への取組に関する入力項目</v>
          </cell>
          <cell r="AL2"/>
          <cell r="AM2"/>
          <cell r="AN2"/>
          <cell r="AO2"/>
          <cell r="AP2"/>
          <cell r="AQ2" t="str">
            <v>総合評価落札方式における賃上げを実施する企業に対する加点措置に関する項目</v>
          </cell>
          <cell r="AR2" t="str">
            <v>一者応札に係るフォローアップ及び競争性のない随意契約フォローアップに必要な項目</v>
          </cell>
          <cell r="AS2"/>
          <cell r="AT2"/>
          <cell r="AU2"/>
          <cell r="AV2"/>
          <cell r="AW2"/>
          <cell r="AX2"/>
          <cell r="AY2" t="str">
            <v>調達改善計画自己評価等に必要な項目</v>
          </cell>
          <cell r="AZ2"/>
          <cell r="BA2"/>
          <cell r="BB2" t="str">
            <v>契約の統計用</v>
          </cell>
          <cell r="BC2"/>
          <cell r="BD2"/>
          <cell r="BE2"/>
          <cell r="BF2"/>
          <cell r="BG2"/>
          <cell r="BH2"/>
          <cell r="BI2"/>
          <cell r="BJ2"/>
          <cell r="BK2" t="str">
            <v>作業用</v>
          </cell>
          <cell r="BL2"/>
          <cell r="BM2"/>
          <cell r="BN2"/>
          <cell r="BO2"/>
        </row>
        <row r="3">
          <cell r="G3"/>
          <cell r="H3"/>
          <cell r="I3">
            <v>0</v>
          </cell>
          <cell r="J3"/>
          <cell r="K3"/>
          <cell r="L3"/>
          <cell r="M3"/>
          <cell r="N3"/>
          <cell r="O3"/>
          <cell r="P3"/>
          <cell r="Q3"/>
          <cell r="R3"/>
          <cell r="S3"/>
          <cell r="T3"/>
          <cell r="U3"/>
          <cell r="V3"/>
          <cell r="W3"/>
          <cell r="X3"/>
          <cell r="Y3"/>
          <cell r="Z3"/>
          <cell r="AA3"/>
          <cell r="AB3"/>
          <cell r="AC3"/>
          <cell r="AD3"/>
          <cell r="AE3"/>
          <cell r="AF3"/>
          <cell r="AG3"/>
          <cell r="AH3"/>
          <cell r="AI3"/>
          <cell r="AJ3"/>
          <cell r="AK3"/>
          <cell r="AL3"/>
          <cell r="AM3"/>
          <cell r="AN3"/>
          <cell r="AO3"/>
          <cell r="AP3"/>
          <cell r="AQ3"/>
          <cell r="AR3" t="str">
            <v>※一者応札とは…競争入札(不落・不調随契を除く)、企画競争のうち、応札者が一者であったもの
（公募除く）</v>
          </cell>
          <cell r="AS3" t="str">
            <v>前年度又は前回と比較して一者応札から改善したものについて、改善できた理由を選択。</v>
          </cell>
          <cell r="AT3"/>
          <cell r="AU3"/>
          <cell r="AV3" t="str">
            <v>一者応札から改善しなかったもの又は当年度において一者応札となった案件について、一者応札となった理由を選択。</v>
          </cell>
          <cell r="AW3"/>
          <cell r="AX3"/>
          <cell r="AY3" t="str">
            <v>前年度又は前回に一者応札であった案件について、改善の有無にかかわらず記載する。
※26欄に「○」又は「×」が付されたものについて記載する。</v>
          </cell>
          <cell r="AZ3"/>
          <cell r="BA3"/>
          <cell r="BB3"/>
          <cell r="BC3"/>
          <cell r="BD3"/>
          <cell r="BE3"/>
          <cell r="BF3"/>
          <cell r="BG3">
            <v>0</v>
          </cell>
          <cell r="BH3"/>
          <cell r="BI3"/>
          <cell r="BJ3"/>
          <cell r="BK3"/>
          <cell r="BL3"/>
          <cell r="BM3"/>
          <cell r="BN3"/>
          <cell r="BO3"/>
        </row>
        <row r="4">
          <cell r="G4"/>
          <cell r="H4"/>
          <cell r="I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cell r="AW4"/>
          <cell r="AX4"/>
          <cell r="AY4"/>
          <cell r="AZ4"/>
          <cell r="BA4"/>
          <cell r="BB4"/>
          <cell r="BC4"/>
          <cell r="BD4">
            <v>10</v>
          </cell>
          <cell r="BE4">
            <v>0</v>
          </cell>
          <cell r="BF4">
            <v>2</v>
          </cell>
          <cell r="BG4">
            <v>2</v>
          </cell>
          <cell r="BH4"/>
          <cell r="BI4"/>
          <cell r="BJ4"/>
          <cell r="BK4"/>
          <cell r="BL4"/>
          <cell r="BM4"/>
          <cell r="BN4"/>
          <cell r="BO4"/>
        </row>
        <row r="5">
          <cell r="C5" t="str">
            <v>様式１</v>
          </cell>
          <cell r="D5" t="str">
            <v>様式２</v>
          </cell>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５に該当する場合で、幹事官署であれば「○」、幹事官署でない場合「×」を付す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１０－１
契約相手方区分</v>
          </cell>
          <cell r="Q5" t="str">
            <v xml:space="preserve">１０－２
国所管、都道府県所管の区分(公益財団法人・公益社団法人の場合)
</v>
          </cell>
          <cell r="R5" t="str">
            <v>１１
契約方式</v>
          </cell>
          <cell r="S5" t="str">
            <v>１２
公募の実施
「公共調達の適正化について（平成18年財計第2017号）」1.(2)②ホ(イ)又はヘに該当する場合「●」、その他の公募の場合は「○」</v>
          </cell>
          <cell r="T5" t="str">
            <v>１３
予定価格（円）（公表、非公表に関わらず記載）</v>
          </cell>
          <cell r="U5" t="str">
            <v>１４－１
契約金額（円）
（単価契約の場合「＠○○円」と記載）
※国庫債務負担行為の場合は、総契約金額を記載する。</v>
          </cell>
          <cell r="V5" t="str">
            <v>１４－２
契約総額（円）
（単価契約の場合は予定調達総額、総価の分担契約の場合は全官署契約金額を入力）</v>
          </cell>
          <cell r="W5" t="str">
            <v>１５
落札率
（小数点二位以下切り捨て）
（自動計算）</v>
          </cell>
          <cell r="X5" t="str">
            <v>１６－１
１４－１の年間支払金額（円）（年度確定額）
(年度末のみ使用)
自官署の負担分を記載</v>
          </cell>
          <cell r="Y5" t="str">
            <v>１６－２
年間支払総額（円）（年度確定額）
(年度末のみ使用)</v>
          </cell>
          <cell r="Z5" t="str">
            <v>１７
特例政令該当の場合「○」、非該当の場合「×」を付す</v>
          </cell>
          <cell r="AA5" t="str">
            <v>１８
予定価格の公表　</v>
          </cell>
          <cell r="AB5" t="str">
            <v>１９
一般競争入札、企画競争及び公募による応札（応募）者数</v>
          </cell>
          <cell r="AC5" t="str">
            <v>２０－１
１９欄のうち電子応札（応募）者数</v>
          </cell>
          <cell r="AD5" t="str">
            <v>２０－２
電子応札を認めている場合「○」、認めていない場合「×」を付す</v>
          </cell>
          <cell r="AE5" t="str">
            <v>２０－３
２０－２に「×」が付された場合に電子応札を認めていない理由を記載する</v>
          </cell>
          <cell r="AF5" t="str">
            <v>２０－４
システム上で電磁的契約書により契約締結をした場合「○」、契約締結しなかった場合「×」を付す</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２５－１
評価項目が未設定の理由。
※10欄に「②総合評価」・「③随意契約(企画競争あり)」としたものについて記載</v>
          </cell>
          <cell r="AL5" t="str">
            <v>２５－２
２５で「c」を選択した場合に評価項目を設定しなかった理由を具体的に記載する</v>
          </cell>
          <cell r="AM5" t="str">
            <v>２５－３
２５-1で「a」を選択した場合に、技術点の合計点</v>
          </cell>
          <cell r="AN5" t="str">
            <v>２５－４
２５-1で「a」を選択した場合に、WLB等推進企業に対する加点（最大値）</v>
          </cell>
          <cell r="AO5" t="str">
            <v>２５－５
２５-1で「a」を選択した場合に、WLB等推進企業の落札</v>
          </cell>
          <cell r="AP5" t="str">
            <v>２５－６
２５-1で「a」を選択した場合に、WLB等推進企業の入札参加の有無</v>
          </cell>
          <cell r="AQ5" t="str">
            <v>２６
賃上げに関する項目の設定の有無</v>
          </cell>
          <cell r="AR5" t="str">
            <v>２7
一者応札から改善したものに「○」、当年度において初めて一者応札となったものに「△」、
改善しなかったものに「×」を付す</v>
          </cell>
          <cell r="AS5" t="str">
            <v>２７－２
一者応札が改善できた理由を選択（１）
※27欄に「○」が付されたものについて必ず選択</v>
          </cell>
          <cell r="AT5" t="str">
            <v>２７－３
一者応札が改善できた理由を選択（2）
※27欄に「○」が付されたものについて任意で選択</v>
          </cell>
          <cell r="AU5" t="str">
            <v>２７－４
27-2欄又は27－3欄で「⑧その他」を選択したものについて個別に記載</v>
          </cell>
          <cell r="AV5" t="str">
            <v>２８－１
一者応札となった理由を選択（１）
※27欄に「△」又は「×」が付されたものについて必ず選択</v>
          </cell>
          <cell r="AW5" t="str">
            <v>２８－２
一者応札となった理由を選択（2）
※27欄に「△」又は「×」が付されたものについて任意で選択</v>
          </cell>
          <cell r="AX5" t="str">
            <v>２８－３
28-1欄又は28－2欄で「⑨その他」を選択したものについて個別に記載</v>
          </cell>
          <cell r="AY5" t="str">
            <v>２９－１
①民間事業者からの意見等の収集、反映及び②発注情報の積極的な発信等について事前の審査をしたものは「○」を、審査を行っていないものは「×」を付す</v>
          </cell>
          <cell r="AZ5" t="str">
            <v>２９－２
２９に「×」を付したものについて、その理由を記載する</v>
          </cell>
          <cell r="BA5"/>
          <cell r="BB5" t="str">
            <v>３０
契約の統計
判定修正</v>
          </cell>
          <cell r="BC5" t="str">
            <v xml:space="preserve">３１
年度確定版判定基準
</v>
          </cell>
          <cell r="BD5" t="str">
            <v>３２－１
基準額判定(予定価格)</v>
          </cell>
          <cell r="BE5" t="str">
            <v>３２－２
基準額判定(年間支払額)</v>
          </cell>
          <cell r="BF5" t="str">
            <v>３３
契約の統計判定(件数)</v>
          </cell>
          <cell r="BG5" t="str">
            <v>３４
契約の統計判定(金額)</v>
          </cell>
          <cell r="BH5" t="str">
            <v>３５
支払額</v>
          </cell>
          <cell r="BI5" t="str">
            <v>３６
契約種別（情報システム割り振り）</v>
          </cell>
          <cell r="BJ5" t="str">
            <v>３７
単価・分担</v>
          </cell>
          <cell r="BK5" t="str">
            <v>特定民間法人</v>
          </cell>
          <cell r="BL5" t="str">
            <v>特定調達
(予定価格判定)</v>
          </cell>
          <cell r="BM5" t="str">
            <v>法人番号
桁数カウント</v>
          </cell>
          <cell r="BN5" t="str">
            <v>36数式判定</v>
          </cell>
          <cell r="BO5" t="str">
            <v>37数式判定</v>
          </cell>
        </row>
        <row r="6">
          <cell r="C6" t="str">
            <v/>
          </cell>
          <cell r="D6" t="str">
            <v/>
          </cell>
          <cell r="E6" t="str">
            <v/>
          </cell>
          <cell r="F6">
            <v>1</v>
          </cell>
          <cell r="G6" t="str">
            <v>Dg066</v>
          </cell>
          <cell r="H6" t="str">
            <v>⑩役務</v>
          </cell>
          <cell r="I6" t="str">
            <v>令和４年度総合健康診断業務
645名</v>
          </cell>
          <cell r="J6" t="str">
            <v>支出負担行為担当官
金沢国税局総務部次長
中村　憲二
石川県金沢市広坂２－２－６０</v>
          </cell>
          <cell r="K6"/>
          <cell r="L6"/>
          <cell r="M6">
            <v>44733</v>
          </cell>
          <cell r="N6" t="str">
            <v>社会福祉法人恩賜財団済生会支部富山県済生会富山病院
富山県富山市楠木３３－１</v>
          </cell>
          <cell r="O6">
            <v>3010405001696</v>
          </cell>
          <cell r="P6" t="str">
            <v>③その他の公益法人</v>
          </cell>
          <cell r="Q6"/>
          <cell r="R6" t="str">
            <v>④随意契約（企画競争無し）</v>
          </cell>
          <cell r="S6" t="str">
            <v>●</v>
          </cell>
          <cell r="T6" t="str">
            <v>23,370,930円
(A)</v>
          </cell>
          <cell r="U6" t="str">
            <v>@17,012円／回ほか</v>
          </cell>
          <cell r="V6">
            <v>23370930</v>
          </cell>
          <cell r="W6" t="str">
            <v>100%
(B/A×100）</v>
          </cell>
          <cell r="X6"/>
          <cell r="Y6"/>
          <cell r="Z6" t="str">
            <v>×</v>
          </cell>
          <cell r="AA6" t="str">
            <v>①公表</v>
          </cell>
          <cell r="AB6">
            <v>12</v>
          </cell>
          <cell r="AC6">
            <v>0</v>
          </cell>
          <cell r="AD6" t="str">
            <v>×</v>
          </cell>
          <cell r="AE6" t="str">
            <v>システム非対応</v>
          </cell>
          <cell r="AF6" t="str">
            <v>×</v>
          </cell>
          <cell r="AG6"/>
          <cell r="AH6" t="str">
            <v>①会計法第29条の3第4項（契約の性質又は目的が競争を許さない場合）</v>
          </cell>
          <cell r="AI6" t="str">
            <v>公募を実施し、申し込みのあった者のうち要件を満たす全ての者と契約したものであり、競争を許さないことから会計法29条の３第４項に該当するため。</v>
          </cell>
          <cell r="AJ6" t="str">
            <v>単価契約
予定調達総額
23,370,930円
（B）</v>
          </cell>
          <cell r="AK6"/>
          <cell r="AL6"/>
          <cell r="AM6"/>
          <cell r="AN6"/>
          <cell r="AO6"/>
          <cell r="AP6"/>
          <cell r="AQ6"/>
          <cell r="AR6"/>
          <cell r="AS6"/>
          <cell r="AT6"/>
          <cell r="AU6"/>
          <cell r="AV6"/>
          <cell r="AW6"/>
          <cell r="AX6"/>
          <cell r="AY6"/>
          <cell r="AZ6"/>
          <cell r="BA6"/>
          <cell r="BB6"/>
          <cell r="BC6" t="str">
            <v>年間支払金額(契約相手方ごと)</v>
          </cell>
          <cell r="BD6" t="str">
            <v>○</v>
          </cell>
          <cell r="BE6" t="str">
            <v>×</v>
          </cell>
          <cell r="BF6" t="str">
            <v>×</v>
          </cell>
          <cell r="BG6" t="str">
            <v>×</v>
          </cell>
          <cell r="BH6" t="str">
            <v/>
          </cell>
          <cell r="BI6" t="str">
            <v>⑩役務</v>
          </cell>
          <cell r="BJ6" t="str">
            <v>単価契約</v>
          </cell>
          <cell r="BK6"/>
          <cell r="BL6" t="str">
            <v/>
          </cell>
          <cell r="BM6" t="str">
            <v>○</v>
          </cell>
          <cell r="BN6" t="b">
            <v>1</v>
          </cell>
          <cell r="BO6" t="b">
            <v>1</v>
          </cell>
        </row>
        <row r="7">
          <cell r="C7" t="str">
            <v/>
          </cell>
          <cell r="D7" t="str">
            <v/>
          </cell>
          <cell r="E7" t="str">
            <v/>
          </cell>
          <cell r="F7">
            <v>2</v>
          </cell>
          <cell r="G7" t="str">
            <v>Dg067</v>
          </cell>
          <cell r="H7" t="str">
            <v>⑩役務</v>
          </cell>
          <cell r="I7" t="str">
            <v>令和４年度総合健康診断業務
645名</v>
          </cell>
          <cell r="J7" t="str">
            <v>支出負担行為担当官
金沢国税局総務部次長
中村　憲二
石川県金沢市広坂２－２－６０</v>
          </cell>
          <cell r="K7"/>
          <cell r="L7"/>
          <cell r="M7">
            <v>44733</v>
          </cell>
          <cell r="N7" t="str">
            <v>一般財団法人北陸予防医学協会
富山県高岡市金屋本町１－３</v>
          </cell>
          <cell r="O7">
            <v>1230005005838</v>
          </cell>
          <cell r="P7" t="str">
            <v>⑥その他の法人等</v>
          </cell>
          <cell r="Q7"/>
          <cell r="R7" t="str">
            <v>④随意契約（企画競争無し）</v>
          </cell>
          <cell r="S7" t="str">
            <v>●</v>
          </cell>
          <cell r="T7" t="str">
            <v>23,370,930円
(A)</v>
          </cell>
          <cell r="U7" t="str">
            <v>@17,012円／回ほか</v>
          </cell>
          <cell r="V7">
            <v>23370930</v>
          </cell>
          <cell r="W7" t="str">
            <v>100%
(B/A×100）</v>
          </cell>
          <cell r="X7"/>
          <cell r="Y7"/>
          <cell r="Z7" t="str">
            <v>×</v>
          </cell>
          <cell r="AA7" t="str">
            <v>①公表</v>
          </cell>
          <cell r="AB7">
            <v>12</v>
          </cell>
          <cell r="AC7">
            <v>0</v>
          </cell>
          <cell r="AD7" t="str">
            <v>×</v>
          </cell>
          <cell r="AE7" t="str">
            <v>システム非対応</v>
          </cell>
          <cell r="AF7" t="str">
            <v>×</v>
          </cell>
          <cell r="AG7"/>
          <cell r="AH7" t="str">
            <v>①会計法第29条の3第4項（契約の性質又は目的が競争を許さない場合）</v>
          </cell>
          <cell r="AI7" t="str">
            <v>公募を実施し、申し込みのあった者のうち要件を満たす全ての者と契約したものであり、競争を許さないことから会計法29条の３第４項に該当するため。</v>
          </cell>
          <cell r="AJ7" t="str">
            <v>単価契約
予定調達総額
23,370,930円
（B）</v>
          </cell>
          <cell r="AK7"/>
          <cell r="AL7"/>
          <cell r="AM7"/>
          <cell r="AN7"/>
          <cell r="AO7"/>
          <cell r="AP7"/>
          <cell r="AQ7"/>
          <cell r="AR7"/>
          <cell r="AS7"/>
          <cell r="AT7"/>
          <cell r="AU7"/>
          <cell r="AV7"/>
          <cell r="AW7"/>
          <cell r="AX7"/>
          <cell r="AY7"/>
          <cell r="AZ7"/>
          <cell r="BA7"/>
          <cell r="BB7"/>
          <cell r="BC7" t="str">
            <v>年間支払金額(契約相手方ごと)</v>
          </cell>
          <cell r="BD7" t="str">
            <v>○</v>
          </cell>
          <cell r="BE7" t="str">
            <v>×</v>
          </cell>
          <cell r="BF7" t="str">
            <v>×</v>
          </cell>
          <cell r="BG7" t="str">
            <v>×</v>
          </cell>
          <cell r="BH7" t="str">
            <v/>
          </cell>
          <cell r="BI7" t="str">
            <v>⑩役務</v>
          </cell>
          <cell r="BJ7" t="str">
            <v>単価契約</v>
          </cell>
          <cell r="BK7"/>
          <cell r="BL7" t="str">
            <v/>
          </cell>
          <cell r="BM7" t="str">
            <v>○</v>
          </cell>
          <cell r="BN7" t="b">
            <v>1</v>
          </cell>
          <cell r="BO7" t="b">
            <v>1</v>
          </cell>
        </row>
        <row r="8">
          <cell r="C8" t="str">
            <v/>
          </cell>
          <cell r="D8" t="str">
            <v/>
          </cell>
          <cell r="E8" t="str">
            <v/>
          </cell>
          <cell r="F8">
            <v>3</v>
          </cell>
          <cell r="G8" t="str">
            <v>Dg068</v>
          </cell>
          <cell r="H8" t="str">
            <v>⑩役務</v>
          </cell>
          <cell r="I8" t="str">
            <v>令和４年度総合健康診断業務
645名</v>
          </cell>
          <cell r="J8" t="str">
            <v>支出負担行為担当官
金沢国税局総務部次長
中村　憲二
石川県金沢市広坂２－２－６０</v>
          </cell>
          <cell r="K8"/>
          <cell r="L8"/>
          <cell r="M8">
            <v>44733</v>
          </cell>
          <cell r="N8" t="str">
            <v>医療法人社団紫蘭会サンシャインメドック
富山県高岡市西藤平蔵３１３</v>
          </cell>
          <cell r="O8">
            <v>9230005005863</v>
          </cell>
          <cell r="P8" t="str">
            <v>③その他の公益法人</v>
          </cell>
          <cell r="Q8"/>
          <cell r="R8" t="str">
            <v>④随意契約（企画競争無し）</v>
          </cell>
          <cell r="S8" t="str">
            <v>●</v>
          </cell>
          <cell r="T8" t="str">
            <v>23,370,930円
(A)</v>
          </cell>
          <cell r="U8" t="str">
            <v>@17,012円／回ほか</v>
          </cell>
          <cell r="V8">
            <v>23370930</v>
          </cell>
          <cell r="W8" t="str">
            <v>100%
(B/A×100）</v>
          </cell>
          <cell r="X8"/>
          <cell r="Y8"/>
          <cell r="Z8" t="str">
            <v>×</v>
          </cell>
          <cell r="AA8" t="str">
            <v>①公表</v>
          </cell>
          <cell r="AB8">
            <v>12</v>
          </cell>
          <cell r="AC8">
            <v>0</v>
          </cell>
          <cell r="AD8" t="str">
            <v>×</v>
          </cell>
          <cell r="AE8" t="str">
            <v>システム非対応</v>
          </cell>
          <cell r="AF8" t="str">
            <v>×</v>
          </cell>
          <cell r="AG8"/>
          <cell r="AH8" t="str">
            <v>①会計法第29条の3第4項（契約の性質又は目的が競争を許さない場合）</v>
          </cell>
          <cell r="AI8" t="str">
            <v>公募を実施し、申し込みのあった者のうち要件を満たす全ての者と契約したものであり、競争を許さないことから会計法29条の３第４項に該当するため。</v>
          </cell>
          <cell r="AJ8" t="str">
            <v>単価契約
予定調達総額
23,370,930円
（B）</v>
          </cell>
          <cell r="AK8"/>
          <cell r="AL8"/>
          <cell r="AM8"/>
          <cell r="AN8"/>
          <cell r="AO8"/>
          <cell r="AP8"/>
          <cell r="AQ8"/>
          <cell r="AR8"/>
          <cell r="AS8"/>
          <cell r="AT8"/>
          <cell r="AU8"/>
          <cell r="AV8"/>
          <cell r="AW8"/>
          <cell r="AX8"/>
          <cell r="AY8"/>
          <cell r="AZ8"/>
          <cell r="BA8"/>
          <cell r="BB8"/>
          <cell r="BC8" t="str">
            <v>年間支払金額(契約相手方ごと)</v>
          </cell>
          <cell r="BD8" t="str">
            <v>○</v>
          </cell>
          <cell r="BE8" t="str">
            <v>×</v>
          </cell>
          <cell r="BF8" t="str">
            <v>×</v>
          </cell>
          <cell r="BG8" t="str">
            <v>×</v>
          </cell>
          <cell r="BH8" t="str">
            <v/>
          </cell>
          <cell r="BI8" t="str">
            <v>⑩役務</v>
          </cell>
          <cell r="BJ8" t="str">
            <v>単価契約</v>
          </cell>
          <cell r="BK8"/>
          <cell r="BL8" t="str">
            <v/>
          </cell>
          <cell r="BM8" t="str">
            <v>○</v>
          </cell>
          <cell r="BN8" t="b">
            <v>1</v>
          </cell>
          <cell r="BO8" t="b">
            <v>1</v>
          </cell>
        </row>
        <row r="9">
          <cell r="C9" t="str">
            <v/>
          </cell>
          <cell r="D9" t="str">
            <v/>
          </cell>
          <cell r="E9" t="str">
            <v/>
          </cell>
          <cell r="F9">
            <v>4</v>
          </cell>
          <cell r="G9" t="str">
            <v>Dg069</v>
          </cell>
          <cell r="H9" t="str">
            <v>⑩役務</v>
          </cell>
          <cell r="I9" t="str">
            <v>令和４年度総合健康診断業務
645名</v>
          </cell>
          <cell r="J9" t="str">
            <v>支出負担行為担当官
金沢国税局総務部次長
中村　憲二
石川県金沢市広坂２－２－６０</v>
          </cell>
          <cell r="K9"/>
          <cell r="L9"/>
          <cell r="M9">
            <v>44733</v>
          </cell>
          <cell r="N9" t="str">
            <v>国家公務員共済組合連合会北陸病院
石川県金沢市泉が丘２－１３－４３</v>
          </cell>
          <cell r="O9" t="str">
            <v>－</v>
          </cell>
          <cell r="P9" t="str">
            <v>⑤特殊法人等</v>
          </cell>
          <cell r="Q9"/>
          <cell r="R9" t="str">
            <v>④随意契約（企画競争無し）</v>
          </cell>
          <cell r="S9" t="str">
            <v>●</v>
          </cell>
          <cell r="T9" t="str">
            <v>23,370,930円
(A)</v>
          </cell>
          <cell r="U9" t="str">
            <v>@17,012円／回ほか</v>
          </cell>
          <cell r="V9">
            <v>23370930</v>
          </cell>
          <cell r="W9" t="str">
            <v>100%
(B/A×100）</v>
          </cell>
          <cell r="X9"/>
          <cell r="Y9"/>
          <cell r="Z9" t="str">
            <v>×</v>
          </cell>
          <cell r="AA9" t="str">
            <v>①公表</v>
          </cell>
          <cell r="AB9">
            <v>12</v>
          </cell>
          <cell r="AC9">
            <v>0</v>
          </cell>
          <cell r="AD9" t="str">
            <v>×</v>
          </cell>
          <cell r="AE9" t="str">
            <v>システム非対応</v>
          </cell>
          <cell r="AF9" t="str">
            <v>×</v>
          </cell>
          <cell r="AG9"/>
          <cell r="AH9" t="str">
            <v>①会計法第29条の3第4項（契約の性質又は目的が競争を許さない場合）</v>
          </cell>
          <cell r="AI9" t="str">
            <v>公募を実施し、申し込みのあった者のうち要件を満たす全ての者と契約したものであり、競争を許さないことから会計法29条の３第４項に該当するため。</v>
          </cell>
          <cell r="AJ9" t="str">
            <v>単価契約
予定調達総額
23,370,930円
（B）</v>
          </cell>
          <cell r="AK9"/>
          <cell r="AL9"/>
          <cell r="AM9"/>
          <cell r="AN9"/>
          <cell r="AO9"/>
          <cell r="AP9"/>
          <cell r="AQ9"/>
          <cell r="AR9"/>
          <cell r="AS9"/>
          <cell r="AT9"/>
          <cell r="AU9"/>
          <cell r="AV9"/>
          <cell r="AW9"/>
          <cell r="AX9"/>
          <cell r="AY9"/>
          <cell r="AZ9"/>
          <cell r="BA9"/>
          <cell r="BB9"/>
          <cell r="BC9" t="str">
            <v>年間支払金額(契約相手方ごと)</v>
          </cell>
          <cell r="BD9" t="str">
            <v>○</v>
          </cell>
          <cell r="BE9" t="str">
            <v>×</v>
          </cell>
          <cell r="BF9" t="str">
            <v>×</v>
          </cell>
          <cell r="BG9" t="str">
            <v>×</v>
          </cell>
          <cell r="BH9" t="str">
            <v/>
          </cell>
          <cell r="BI9" t="str">
            <v>⑩役務</v>
          </cell>
          <cell r="BJ9" t="str">
            <v>単価契約</v>
          </cell>
          <cell r="BK9"/>
          <cell r="BL9" t="str">
            <v/>
          </cell>
          <cell r="BM9" t="str">
            <v>○</v>
          </cell>
          <cell r="BN9" t="b">
            <v>1</v>
          </cell>
          <cell r="BO9" t="b">
            <v>1</v>
          </cell>
        </row>
        <row r="10">
          <cell r="C10" t="str">
            <v/>
          </cell>
          <cell r="D10" t="str">
            <v/>
          </cell>
          <cell r="E10" t="str">
            <v/>
          </cell>
          <cell r="F10">
            <v>5</v>
          </cell>
          <cell r="G10" t="str">
            <v>Dg070</v>
          </cell>
          <cell r="H10" t="str">
            <v>⑩役務</v>
          </cell>
          <cell r="I10" t="str">
            <v>令和４年度総合健康診断業務
645名</v>
          </cell>
          <cell r="J10" t="str">
            <v>支出負担行為担当官
金沢国税局総務部次長
中村　憲二
石川県金沢市広坂２－２－６０</v>
          </cell>
          <cell r="K10"/>
          <cell r="L10"/>
          <cell r="M10">
            <v>44733</v>
          </cell>
          <cell r="N10" t="str">
            <v>社会福祉法人恩賜財団済生会支部石川県済生会
石川県金沢市赤土町ニ１３－６</v>
          </cell>
          <cell r="O10">
            <v>3010405001696</v>
          </cell>
          <cell r="P10" t="str">
            <v>③その他の公益法人</v>
          </cell>
          <cell r="Q10"/>
          <cell r="R10" t="str">
            <v>④随意契約（企画競争無し）</v>
          </cell>
          <cell r="S10" t="str">
            <v>●</v>
          </cell>
          <cell r="T10" t="str">
            <v>23,370,930円
(A)</v>
          </cell>
          <cell r="U10" t="str">
            <v>@17,012円／回ほか</v>
          </cell>
          <cell r="V10">
            <v>23370930</v>
          </cell>
          <cell r="W10" t="str">
            <v>100%
(B/A×100）</v>
          </cell>
          <cell r="X10"/>
          <cell r="Y10"/>
          <cell r="Z10" t="str">
            <v>×</v>
          </cell>
          <cell r="AA10" t="str">
            <v>①公表</v>
          </cell>
          <cell r="AB10">
            <v>12</v>
          </cell>
          <cell r="AC10">
            <v>0</v>
          </cell>
          <cell r="AD10" t="str">
            <v>×</v>
          </cell>
          <cell r="AE10" t="str">
            <v>システム非対応</v>
          </cell>
          <cell r="AF10" t="str">
            <v>×</v>
          </cell>
          <cell r="AG10"/>
          <cell r="AH10" t="str">
            <v>①会計法第29条の3第4項（契約の性質又は目的が競争を許さない場合）</v>
          </cell>
          <cell r="AI10" t="str">
            <v>公募を実施し、申し込みのあった者のうち要件を満たす全ての者と契約したものであり、競争を許さないことから会計法29条の３第４項に該当するため。</v>
          </cell>
          <cell r="AJ10" t="str">
            <v>単価契約
予定調達総額
23,370,930円
（B）</v>
          </cell>
          <cell r="AK10"/>
          <cell r="AL10"/>
          <cell r="AM10"/>
          <cell r="AN10"/>
          <cell r="AO10"/>
          <cell r="AP10"/>
          <cell r="AQ10"/>
          <cell r="AR10"/>
          <cell r="AS10"/>
          <cell r="AT10"/>
          <cell r="AU10"/>
          <cell r="AV10"/>
          <cell r="AW10"/>
          <cell r="AX10"/>
          <cell r="AY10"/>
          <cell r="AZ10"/>
          <cell r="BA10"/>
          <cell r="BB10"/>
          <cell r="BC10" t="str">
            <v>年間支払金額(契約相手方ごと)</v>
          </cell>
          <cell r="BD10" t="str">
            <v>○</v>
          </cell>
          <cell r="BE10" t="str">
            <v>×</v>
          </cell>
          <cell r="BF10" t="str">
            <v>×</v>
          </cell>
          <cell r="BG10" t="str">
            <v>×</v>
          </cell>
          <cell r="BH10" t="str">
            <v/>
          </cell>
          <cell r="BI10" t="str">
            <v>⑩役務</v>
          </cell>
          <cell r="BJ10" t="str">
            <v>単価契約</v>
          </cell>
          <cell r="BK10"/>
          <cell r="BL10" t="str">
            <v/>
          </cell>
          <cell r="BM10" t="str">
            <v>○</v>
          </cell>
          <cell r="BN10" t="b">
            <v>1</v>
          </cell>
          <cell r="BO10" t="b">
            <v>1</v>
          </cell>
        </row>
        <row r="11">
          <cell r="C11" t="str">
            <v/>
          </cell>
          <cell r="D11" t="str">
            <v/>
          </cell>
          <cell r="E11" t="str">
            <v/>
          </cell>
          <cell r="F11">
            <v>6</v>
          </cell>
          <cell r="G11" t="str">
            <v>Dg071</v>
          </cell>
          <cell r="H11" t="str">
            <v>⑩役務</v>
          </cell>
          <cell r="I11" t="str">
            <v>令和４年度総合健康診断業務
645名</v>
          </cell>
          <cell r="J11" t="str">
            <v>支出負担行為担当官
金沢国税局総務部次長
中村　憲二
石川県金沢市広坂２－２－６０</v>
          </cell>
          <cell r="K11"/>
          <cell r="L11"/>
          <cell r="M11">
            <v>44733</v>
          </cell>
          <cell r="N11" t="str">
            <v>一般財団法人石川県予防医学協会
石川県金沢市神野町東１１５</v>
          </cell>
          <cell r="O11">
            <v>7220005000215</v>
          </cell>
          <cell r="P11" t="str">
            <v>⑥その他の法人等</v>
          </cell>
          <cell r="Q11"/>
          <cell r="R11" t="str">
            <v>④随意契約（企画競争無し）</v>
          </cell>
          <cell r="S11" t="str">
            <v>●</v>
          </cell>
          <cell r="T11" t="str">
            <v>23,370,930円
(A)</v>
          </cell>
          <cell r="U11" t="str">
            <v>@17,012円／回ほか</v>
          </cell>
          <cell r="V11">
            <v>23370930</v>
          </cell>
          <cell r="W11" t="str">
            <v>100%
(B/A×100）</v>
          </cell>
          <cell r="X11"/>
          <cell r="Y11"/>
          <cell r="Z11" t="str">
            <v>×</v>
          </cell>
          <cell r="AA11" t="str">
            <v>①公表</v>
          </cell>
          <cell r="AB11">
            <v>12</v>
          </cell>
          <cell r="AC11">
            <v>0</v>
          </cell>
          <cell r="AD11" t="str">
            <v>×</v>
          </cell>
          <cell r="AE11" t="str">
            <v>システム非対応</v>
          </cell>
          <cell r="AF11" t="str">
            <v>×</v>
          </cell>
          <cell r="AG11"/>
          <cell r="AH11" t="str">
            <v>①会計法第29条の3第4項（契約の性質又は目的が競争を許さない場合）</v>
          </cell>
          <cell r="AI11" t="str">
            <v>公募を実施し、申し込みのあった者のうち要件を満たす全ての者と契約したものであり、競争を許さないことから会計法29条の３第４項に該当するため。</v>
          </cell>
          <cell r="AJ11" t="str">
            <v>単価契約
予定調達総額
23,370,930円
（B）</v>
          </cell>
          <cell r="AK11"/>
          <cell r="AL11"/>
          <cell r="AM11"/>
          <cell r="AN11"/>
          <cell r="AO11"/>
          <cell r="AP11"/>
          <cell r="AQ11"/>
          <cell r="AR11"/>
          <cell r="AS11"/>
          <cell r="AT11"/>
          <cell r="AU11"/>
          <cell r="AV11"/>
          <cell r="AW11"/>
          <cell r="AX11"/>
          <cell r="AY11"/>
          <cell r="AZ11"/>
          <cell r="BA11"/>
          <cell r="BB11"/>
          <cell r="BC11" t="str">
            <v>年間支払金額(契約相手方ごと)</v>
          </cell>
          <cell r="BD11" t="str">
            <v>○</v>
          </cell>
          <cell r="BE11" t="str">
            <v>×</v>
          </cell>
          <cell r="BF11" t="str">
            <v>×</v>
          </cell>
          <cell r="BG11" t="str">
            <v>×</v>
          </cell>
          <cell r="BH11" t="str">
            <v/>
          </cell>
          <cell r="BI11" t="str">
            <v>⑩役務</v>
          </cell>
          <cell r="BJ11" t="str">
            <v>単価契約</v>
          </cell>
          <cell r="BK11"/>
          <cell r="BL11" t="str">
            <v/>
          </cell>
          <cell r="BM11" t="str">
            <v>○</v>
          </cell>
          <cell r="BN11" t="b">
            <v>1</v>
          </cell>
          <cell r="BO11" t="b">
            <v>1</v>
          </cell>
        </row>
        <row r="12">
          <cell r="C12" t="str">
            <v/>
          </cell>
          <cell r="D12" t="str">
            <v/>
          </cell>
          <cell r="E12" t="str">
            <v/>
          </cell>
          <cell r="F12">
            <v>7</v>
          </cell>
          <cell r="G12" t="str">
            <v>Dg072</v>
          </cell>
          <cell r="H12" t="str">
            <v>⑩役務</v>
          </cell>
          <cell r="I12" t="str">
            <v>令和４年度総合健康診断業務
645名</v>
          </cell>
          <cell r="J12" t="str">
            <v>支出負担行為担当官
金沢国税局総務部次長
中村　憲二
石川県金沢市広坂２－２－６０</v>
          </cell>
          <cell r="K12"/>
          <cell r="L12"/>
          <cell r="M12">
            <v>44733</v>
          </cell>
          <cell r="N12" t="str">
            <v>特定医療法人社団勝木会やわたメディカルセンター
石川県小松市八幡イ１２－７</v>
          </cell>
          <cell r="O12">
            <v>4220005003451</v>
          </cell>
          <cell r="P12" t="str">
            <v>③その他の公益法人</v>
          </cell>
          <cell r="Q12"/>
          <cell r="R12" t="str">
            <v>④随意契約（企画競争無し）</v>
          </cell>
          <cell r="S12" t="str">
            <v>●</v>
          </cell>
          <cell r="T12" t="str">
            <v>23,370,930円
(A)</v>
          </cell>
          <cell r="U12" t="str">
            <v>@17,012円／回ほか</v>
          </cell>
          <cell r="V12">
            <v>23370930</v>
          </cell>
          <cell r="W12" t="str">
            <v>100%
(B/A×100）</v>
          </cell>
          <cell r="X12"/>
          <cell r="Y12"/>
          <cell r="Z12" t="str">
            <v>×</v>
          </cell>
          <cell r="AA12" t="str">
            <v>①公表</v>
          </cell>
          <cell r="AB12">
            <v>12</v>
          </cell>
          <cell r="AC12">
            <v>0</v>
          </cell>
          <cell r="AD12" t="str">
            <v>×</v>
          </cell>
          <cell r="AE12" t="str">
            <v>システム非対応</v>
          </cell>
          <cell r="AF12" t="str">
            <v>×</v>
          </cell>
          <cell r="AG12"/>
          <cell r="AH12" t="str">
            <v>①会計法第29条の3第4項（契約の性質又は目的が競争を許さない場合）</v>
          </cell>
          <cell r="AI12" t="str">
            <v>公募を実施し、申し込みのあった者のうち要件を満たす全ての者と契約したものであり、競争を許さないことから会計法29条の３第４項に該当するため。</v>
          </cell>
          <cell r="AJ12" t="str">
            <v>単価契約
予定調達総額
23,370,930円
（B）</v>
          </cell>
          <cell r="AK12"/>
          <cell r="AL12"/>
          <cell r="AM12"/>
          <cell r="AN12"/>
          <cell r="AO12"/>
          <cell r="AP12"/>
          <cell r="AQ12"/>
          <cell r="AR12"/>
          <cell r="AS12"/>
          <cell r="AT12"/>
          <cell r="AU12"/>
          <cell r="AV12"/>
          <cell r="AW12"/>
          <cell r="AX12"/>
          <cell r="AY12"/>
          <cell r="AZ12"/>
          <cell r="BA12"/>
          <cell r="BB12"/>
          <cell r="BC12" t="str">
            <v>年間支払金額(契約相手方ごと)</v>
          </cell>
          <cell r="BD12" t="str">
            <v>○</v>
          </cell>
          <cell r="BE12" t="str">
            <v>×</v>
          </cell>
          <cell r="BF12" t="str">
            <v>×</v>
          </cell>
          <cell r="BG12" t="str">
            <v>×</v>
          </cell>
          <cell r="BH12" t="str">
            <v/>
          </cell>
          <cell r="BI12" t="str">
            <v>⑩役務</v>
          </cell>
          <cell r="BJ12" t="str">
            <v>単価契約</v>
          </cell>
          <cell r="BK12"/>
          <cell r="BL12" t="str">
            <v/>
          </cell>
          <cell r="BM12" t="str">
            <v>○</v>
          </cell>
          <cell r="BN12" t="b">
            <v>1</v>
          </cell>
          <cell r="BO12" t="b">
            <v>1</v>
          </cell>
        </row>
        <row r="13">
          <cell r="C13" t="str">
            <v/>
          </cell>
          <cell r="D13" t="str">
            <v/>
          </cell>
          <cell r="E13" t="str">
            <v/>
          </cell>
          <cell r="F13">
            <v>8</v>
          </cell>
          <cell r="G13" t="str">
            <v>Dg073</v>
          </cell>
          <cell r="H13" t="str">
            <v>⑩役務</v>
          </cell>
          <cell r="I13" t="str">
            <v>令和４年度総合健康診断業務
645名</v>
          </cell>
          <cell r="J13" t="str">
            <v>支出負担行為担当官
金沢国税局総務部次長
中村　憲二
石川県金沢市広坂２－２－６０</v>
          </cell>
          <cell r="K13"/>
          <cell r="L13"/>
          <cell r="M13">
            <v>44733</v>
          </cell>
          <cell r="N13" t="str">
            <v>公益財団法人福井県労働衛生センター
福井県福井市日光１－３－１０</v>
          </cell>
          <cell r="O13">
            <v>6210005000076</v>
          </cell>
          <cell r="P13" t="str">
            <v>②公益財団法人</v>
          </cell>
          <cell r="Q13" t="str">
            <v>都道府県所管</v>
          </cell>
          <cell r="R13" t="str">
            <v>④随意契約（企画競争無し）</v>
          </cell>
          <cell r="S13" t="str">
            <v>●</v>
          </cell>
          <cell r="T13" t="str">
            <v>23,370,930円
(A)</v>
          </cell>
          <cell r="U13" t="str">
            <v>@17,012円／回ほか</v>
          </cell>
          <cell r="V13">
            <v>23370930</v>
          </cell>
          <cell r="W13" t="str">
            <v>100%
(B/A×100）</v>
          </cell>
          <cell r="X13"/>
          <cell r="Y13"/>
          <cell r="Z13" t="str">
            <v>×</v>
          </cell>
          <cell r="AA13" t="str">
            <v>①公表</v>
          </cell>
          <cell r="AB13">
            <v>12</v>
          </cell>
          <cell r="AC13">
            <v>0</v>
          </cell>
          <cell r="AD13" t="str">
            <v>×</v>
          </cell>
          <cell r="AE13" t="str">
            <v>システム非対応</v>
          </cell>
          <cell r="AF13" t="str">
            <v>×</v>
          </cell>
          <cell r="AG13"/>
          <cell r="AH13" t="str">
            <v>①会計法第29条の3第4項（契約の性質又は目的が競争を許さない場合）</v>
          </cell>
          <cell r="AI13" t="str">
            <v>公募を実施し、申し込みのあった者のうち要件を満たす全ての者と契約したものであり、競争を許さないことから会計法29条の３第４項に該当するため。</v>
          </cell>
          <cell r="AJ13" t="str">
            <v>単価契約
予定調達総額
23,370,930円
（B）</v>
          </cell>
          <cell r="AK13"/>
          <cell r="AL13"/>
          <cell r="AM13"/>
          <cell r="AN13"/>
          <cell r="AO13"/>
          <cell r="AP13"/>
          <cell r="AQ13"/>
          <cell r="AR13"/>
          <cell r="AS13"/>
          <cell r="AT13"/>
          <cell r="AU13"/>
          <cell r="AV13"/>
          <cell r="AW13"/>
          <cell r="AX13"/>
          <cell r="AY13"/>
          <cell r="AZ13"/>
          <cell r="BA13"/>
          <cell r="BB13"/>
          <cell r="BC13" t="str">
            <v>年間支払金額(契約相手方ごと)</v>
          </cell>
          <cell r="BD13" t="str">
            <v>○</v>
          </cell>
          <cell r="BE13" t="str">
            <v>×</v>
          </cell>
          <cell r="BF13" t="str">
            <v>×</v>
          </cell>
          <cell r="BG13" t="str">
            <v>×</v>
          </cell>
          <cell r="BH13" t="str">
            <v/>
          </cell>
          <cell r="BI13" t="str">
            <v>⑩役務</v>
          </cell>
          <cell r="BJ13" t="str">
            <v>単価契約</v>
          </cell>
          <cell r="BK13"/>
          <cell r="BL13" t="str">
            <v/>
          </cell>
          <cell r="BM13" t="str">
            <v>○</v>
          </cell>
          <cell r="BN13" t="b">
            <v>1</v>
          </cell>
          <cell r="BO13" t="b">
            <v>1</v>
          </cell>
        </row>
        <row r="14">
          <cell r="C14" t="str">
            <v/>
          </cell>
          <cell r="D14" t="str">
            <v/>
          </cell>
          <cell r="E14" t="str">
            <v/>
          </cell>
          <cell r="F14">
            <v>9</v>
          </cell>
          <cell r="G14" t="str">
            <v>Dg074</v>
          </cell>
          <cell r="H14" t="str">
            <v>⑩役務</v>
          </cell>
          <cell r="I14" t="str">
            <v>令和４年度総合健康診断業務
645名</v>
          </cell>
          <cell r="J14" t="str">
            <v>支出負担行為担当官
金沢国税局総務部次長
中村　憲二
石川県金沢市広坂２－２－６０</v>
          </cell>
          <cell r="K14"/>
          <cell r="L14"/>
          <cell r="M14">
            <v>44733</v>
          </cell>
          <cell r="N14" t="str">
            <v>社会福祉法人恩賜財団済生会支部福井県済生会病院
福井県福井市和田中町舟橋７－１</v>
          </cell>
          <cell r="O14">
            <v>3010405001696</v>
          </cell>
          <cell r="P14" t="str">
            <v>③その他の公益法人</v>
          </cell>
          <cell r="Q14"/>
          <cell r="R14" t="str">
            <v>④随意契約（企画競争無し）</v>
          </cell>
          <cell r="S14" t="str">
            <v>●</v>
          </cell>
          <cell r="T14" t="str">
            <v>23,370,930円
(A)</v>
          </cell>
          <cell r="U14" t="str">
            <v>@17,012円／回ほか</v>
          </cell>
          <cell r="V14">
            <v>23370930</v>
          </cell>
          <cell r="W14" t="str">
            <v>100%
(B/A×100）</v>
          </cell>
          <cell r="X14"/>
          <cell r="Y14"/>
          <cell r="Z14" t="str">
            <v>×</v>
          </cell>
          <cell r="AA14" t="str">
            <v>①公表</v>
          </cell>
          <cell r="AB14">
            <v>12</v>
          </cell>
          <cell r="AC14">
            <v>0</v>
          </cell>
          <cell r="AD14" t="str">
            <v>×</v>
          </cell>
          <cell r="AE14" t="str">
            <v>システム非対応</v>
          </cell>
          <cell r="AF14" t="str">
            <v>×</v>
          </cell>
          <cell r="AG14"/>
          <cell r="AH14" t="str">
            <v>①会計法第29条の3第4項（契約の性質又は目的が競争を許さない場合）</v>
          </cell>
          <cell r="AI14" t="str">
            <v>公募を実施し、申し込みのあった者のうち要件を満たす全ての者と契約したものであり、競争を許さないことから会計法29条の３第４項に該当するため。</v>
          </cell>
          <cell r="AJ14" t="str">
            <v>単価契約
予定調達総額
23,370,930円
（B）</v>
          </cell>
          <cell r="AK14"/>
          <cell r="AL14"/>
          <cell r="AM14"/>
          <cell r="AN14"/>
          <cell r="AO14"/>
          <cell r="AP14"/>
          <cell r="AQ14"/>
          <cell r="AR14"/>
          <cell r="AS14"/>
          <cell r="AT14"/>
          <cell r="AU14"/>
          <cell r="AV14"/>
          <cell r="AW14"/>
          <cell r="AX14"/>
          <cell r="AY14"/>
          <cell r="AZ14"/>
          <cell r="BA14"/>
          <cell r="BB14"/>
          <cell r="BC14" t="str">
            <v>年間支払金額(契約相手方ごと)</v>
          </cell>
          <cell r="BD14" t="str">
            <v>○</v>
          </cell>
          <cell r="BE14" t="str">
            <v>×</v>
          </cell>
          <cell r="BF14" t="str">
            <v>×</v>
          </cell>
          <cell r="BG14" t="str">
            <v>×</v>
          </cell>
          <cell r="BH14" t="str">
            <v/>
          </cell>
          <cell r="BI14" t="str">
            <v>⑩役務</v>
          </cell>
          <cell r="BJ14" t="str">
            <v>単価契約</v>
          </cell>
          <cell r="BK14"/>
          <cell r="BL14" t="str">
            <v/>
          </cell>
          <cell r="BM14" t="str">
            <v>○</v>
          </cell>
          <cell r="BN14" t="b">
            <v>1</v>
          </cell>
          <cell r="BO14" t="b">
            <v>1</v>
          </cell>
        </row>
        <row r="15">
          <cell r="C15" t="str">
            <v/>
          </cell>
          <cell r="D15" t="str">
            <v/>
          </cell>
          <cell r="E15" t="str">
            <v/>
          </cell>
          <cell r="F15">
            <v>10</v>
          </cell>
          <cell r="G15" t="str">
            <v>Dg075</v>
          </cell>
          <cell r="H15" t="str">
            <v>⑩役務</v>
          </cell>
          <cell r="I15" t="str">
            <v>令和４年度総合健康診断業務
645名</v>
          </cell>
          <cell r="J15" t="str">
            <v>支出負担行為担当官
金沢国税局総務部次長
中村　憲二
石川県金沢市広坂２－２－６０</v>
          </cell>
          <cell r="K15"/>
          <cell r="L15"/>
          <cell r="M15">
            <v>44733</v>
          </cell>
          <cell r="N15" t="str">
            <v>医療法人厚生会福井厚生病院
福井県福井市下六条町２０１</v>
          </cell>
          <cell r="O15">
            <v>7210005000471</v>
          </cell>
          <cell r="P15" t="str">
            <v>③その他の公益法人</v>
          </cell>
          <cell r="Q15"/>
          <cell r="R15" t="str">
            <v>④随意契約（企画競争無し）</v>
          </cell>
          <cell r="S15" t="str">
            <v>●</v>
          </cell>
          <cell r="T15" t="str">
            <v>23,370,930円
(A)</v>
          </cell>
          <cell r="U15" t="str">
            <v>@17,012円／回ほか</v>
          </cell>
          <cell r="V15">
            <v>23370930</v>
          </cell>
          <cell r="W15" t="str">
            <v>100%
(B/A×100）</v>
          </cell>
          <cell r="X15"/>
          <cell r="Y15"/>
          <cell r="Z15" t="str">
            <v>×</v>
          </cell>
          <cell r="AA15" t="str">
            <v>①公表</v>
          </cell>
          <cell r="AB15">
            <v>12</v>
          </cell>
          <cell r="AC15">
            <v>0</v>
          </cell>
          <cell r="AD15" t="str">
            <v>×</v>
          </cell>
          <cell r="AE15" t="str">
            <v>システム非対応</v>
          </cell>
          <cell r="AF15" t="str">
            <v>×</v>
          </cell>
          <cell r="AG15"/>
          <cell r="AH15" t="str">
            <v>①会計法第29条の3第4項（契約の性質又は目的が競争を許さない場合）</v>
          </cell>
          <cell r="AI15" t="str">
            <v>公募を実施し、申し込みのあった者のうち要件を満たす全ての者と契約したものであり、競争を許さないことから会計法29条の３第４項に該当するため。</v>
          </cell>
          <cell r="AJ15" t="str">
            <v>単価契約
予定調達総額
23,370,930円
（B）</v>
          </cell>
          <cell r="AK15"/>
          <cell r="AL15"/>
          <cell r="AM15"/>
          <cell r="AN15"/>
          <cell r="AO15"/>
          <cell r="AP15"/>
          <cell r="AQ15"/>
          <cell r="AR15"/>
          <cell r="AS15"/>
          <cell r="AT15"/>
          <cell r="AU15"/>
          <cell r="AV15"/>
          <cell r="AW15"/>
          <cell r="AX15"/>
          <cell r="AY15"/>
          <cell r="AZ15"/>
          <cell r="BA15"/>
          <cell r="BB15"/>
          <cell r="BC15" t="str">
            <v>年間支払金額(契約相手方ごと)</v>
          </cell>
          <cell r="BD15" t="str">
            <v>○</v>
          </cell>
          <cell r="BE15" t="str">
            <v>×</v>
          </cell>
          <cell r="BF15" t="str">
            <v>×</v>
          </cell>
          <cell r="BG15" t="str">
            <v>×</v>
          </cell>
          <cell r="BH15" t="str">
            <v/>
          </cell>
          <cell r="BI15" t="str">
            <v>⑩役務</v>
          </cell>
          <cell r="BJ15" t="str">
            <v>単価契約</v>
          </cell>
          <cell r="BK15"/>
          <cell r="BL15" t="str">
            <v/>
          </cell>
          <cell r="BM15" t="str">
            <v>○</v>
          </cell>
          <cell r="BN15" t="b">
            <v>1</v>
          </cell>
          <cell r="BO15" t="b">
            <v>1</v>
          </cell>
        </row>
        <row r="16">
          <cell r="F16">
            <v>11</v>
          </cell>
          <cell r="G16" t="str">
            <v>Dg076</v>
          </cell>
          <cell r="H16" t="str">
            <v>⑩役務</v>
          </cell>
          <cell r="I16" t="str">
            <v>令和４年度総合健康診断業務
645名</v>
          </cell>
          <cell r="J16" t="str">
            <v>支出負担行為担当官
金沢国税局総務部次長
中村　憲二
石川県金沢市広坂２－２－６０</v>
          </cell>
          <cell r="K16"/>
          <cell r="L16"/>
          <cell r="M16">
            <v>44733</v>
          </cell>
          <cell r="N16" t="str">
            <v>医療法人社団ホスピィー浦田クリニック
富山県魚津市本江１－２６</v>
          </cell>
          <cell r="O16">
            <v>3230005003559</v>
          </cell>
          <cell r="P16" t="str">
            <v>③その他の公益法人</v>
          </cell>
          <cell r="Q16"/>
          <cell r="R16" t="str">
            <v>④随意契約（企画競争無し）</v>
          </cell>
          <cell r="S16" t="str">
            <v>●</v>
          </cell>
          <cell r="T16" t="str">
            <v>23,370,930円
(A)</v>
          </cell>
          <cell r="U16" t="str">
            <v>@17,012円／回ほか</v>
          </cell>
          <cell r="V16">
            <v>23370930</v>
          </cell>
          <cell r="W16" t="str">
            <v>100%
(B/A×100）</v>
          </cell>
          <cell r="X16"/>
          <cell r="Y16"/>
          <cell r="Z16" t="str">
            <v>×</v>
          </cell>
          <cell r="AA16" t="str">
            <v>①公表</v>
          </cell>
          <cell r="AB16">
            <v>12</v>
          </cell>
          <cell r="AC16">
            <v>0</v>
          </cell>
          <cell r="AD16" t="str">
            <v>×</v>
          </cell>
          <cell r="AE16" t="str">
            <v>システム非対応</v>
          </cell>
          <cell r="AF16" t="str">
            <v>×</v>
          </cell>
          <cell r="AG16"/>
          <cell r="AH16" t="str">
            <v>①会計法第29条の3第4項（契約の性質又は目的が競争を許さない場合）</v>
          </cell>
          <cell r="AI16" t="str">
            <v>公募を実施し、申し込みのあった者のうち要件を満たす全ての者と契約したものであり、競争を許さないことから会計法29条の３第４項に該当するため。</v>
          </cell>
          <cell r="AJ16" t="str">
            <v>単価契約
予定調達総額
23,370,930円
（B）</v>
          </cell>
          <cell r="AK16"/>
          <cell r="AL16"/>
          <cell r="AM16"/>
          <cell r="AN16"/>
          <cell r="AO16"/>
          <cell r="AP16"/>
          <cell r="AQ16"/>
          <cell r="AR16"/>
          <cell r="AS16"/>
          <cell r="AT16"/>
          <cell r="AU16"/>
          <cell r="AV16"/>
          <cell r="AW16"/>
          <cell r="AX16"/>
          <cell r="AY16"/>
          <cell r="AZ16"/>
          <cell r="BA16"/>
          <cell r="BB16"/>
          <cell r="BC16" t="str">
            <v>年間支払金額(契約相手方ごと)</v>
          </cell>
          <cell r="BD16" t="str">
            <v>○</v>
          </cell>
          <cell r="BE16" t="str">
            <v>×</v>
          </cell>
          <cell r="BF16" t="str">
            <v>×</v>
          </cell>
          <cell r="BG16" t="str">
            <v>×</v>
          </cell>
          <cell r="BH16" t="str">
            <v/>
          </cell>
          <cell r="BI16" t="str">
            <v>⑩役務</v>
          </cell>
          <cell r="BJ16" t="str">
            <v>単価契約</v>
          </cell>
          <cell r="BK16"/>
          <cell r="BL16" t="str">
            <v/>
          </cell>
          <cell r="BM16" t="str">
            <v>○</v>
          </cell>
          <cell r="BN16" t="b">
            <v>1</v>
          </cell>
          <cell r="BO16" t="b">
            <v>1</v>
          </cell>
        </row>
        <row r="17">
          <cell r="F17">
            <v>12</v>
          </cell>
          <cell r="G17" t="str">
            <v>Dg077</v>
          </cell>
          <cell r="H17" t="str">
            <v>⑩役務</v>
          </cell>
          <cell r="I17" t="str">
            <v>令和４年度総合健康診断業務
645名</v>
          </cell>
          <cell r="J17" t="str">
            <v>支出負担行為担当官
金沢国税局総務部次長
中村　憲二
石川県金沢市広坂２－２－６０</v>
          </cell>
          <cell r="K17"/>
          <cell r="L17"/>
          <cell r="M17">
            <v>44733</v>
          </cell>
          <cell r="N17" t="str">
            <v>医療法人社団博友会金沢西病院
石川県金沢市駅西本町６－１５－４１</v>
          </cell>
          <cell r="O17">
            <v>9220005001871</v>
          </cell>
          <cell r="P17" t="str">
            <v>③その他の公益法人</v>
          </cell>
          <cell r="Q17"/>
          <cell r="R17" t="str">
            <v>④随意契約（企画競争無し）</v>
          </cell>
          <cell r="S17" t="str">
            <v>●</v>
          </cell>
          <cell r="T17" t="str">
            <v>23,370,930円
(A)</v>
          </cell>
          <cell r="U17" t="str">
            <v>@17,012円／回ほか</v>
          </cell>
          <cell r="V17">
            <v>23370930</v>
          </cell>
          <cell r="W17" t="str">
            <v>100%
(B/A×100）</v>
          </cell>
          <cell r="X17"/>
          <cell r="Y17"/>
          <cell r="Z17" t="str">
            <v>×</v>
          </cell>
          <cell r="AA17" t="str">
            <v>①公表</v>
          </cell>
          <cell r="AB17">
            <v>12</v>
          </cell>
          <cell r="AC17">
            <v>0</v>
          </cell>
          <cell r="AD17" t="str">
            <v>×</v>
          </cell>
          <cell r="AE17" t="str">
            <v>システム非対応</v>
          </cell>
          <cell r="AF17" t="str">
            <v>×</v>
          </cell>
          <cell r="AG17"/>
          <cell r="AH17" t="str">
            <v>①会計法第29条の3第4項（契約の性質又は目的が競争を許さない場合）</v>
          </cell>
          <cell r="AI17" t="str">
            <v>公募を実施し、申し込みのあった者のうち要件を満たす全ての者と契約したものであり、競争を許さないことから会計法29条の３第４項に該当するため。</v>
          </cell>
          <cell r="AJ17" t="str">
            <v>単価契約
予定調達総額
23,370,930円
（B）</v>
          </cell>
          <cell r="AK17"/>
          <cell r="AL17"/>
          <cell r="AM17"/>
          <cell r="AN17"/>
          <cell r="AO17"/>
          <cell r="AP17"/>
          <cell r="AQ17"/>
          <cell r="AR17"/>
          <cell r="AS17"/>
          <cell r="AT17"/>
          <cell r="AU17"/>
          <cell r="AV17"/>
          <cell r="AW17"/>
          <cell r="AX17"/>
          <cell r="AY17"/>
          <cell r="AZ17"/>
          <cell r="BA17"/>
          <cell r="BB17"/>
          <cell r="BC17" t="str">
            <v>年間支払金額(契約相手方ごと)</v>
          </cell>
          <cell r="BD17" t="str">
            <v>○</v>
          </cell>
          <cell r="BE17" t="str">
            <v>×</v>
          </cell>
          <cell r="BF17" t="str">
            <v>×</v>
          </cell>
          <cell r="BG17" t="str">
            <v>×</v>
          </cell>
          <cell r="BH17" t="str">
            <v/>
          </cell>
          <cell r="BI17" t="str">
            <v>⑩役務</v>
          </cell>
          <cell r="BJ17" t="str">
            <v>単価契約</v>
          </cell>
          <cell r="BK17"/>
          <cell r="BL17" t="str">
            <v/>
          </cell>
          <cell r="BM17" t="str">
            <v>○</v>
          </cell>
          <cell r="BN17" t="b">
            <v>1</v>
          </cell>
          <cell r="BO17" t="b">
            <v>1</v>
          </cell>
        </row>
        <row r="18">
          <cell r="C18" t="str">
            <v/>
          </cell>
          <cell r="D18" t="str">
            <v/>
          </cell>
          <cell r="E18">
            <v>1</v>
          </cell>
          <cell r="F18" t="str">
            <v/>
          </cell>
          <cell r="G18" t="str">
            <v>Dg078</v>
          </cell>
          <cell r="H18" t="str">
            <v>⑩役務</v>
          </cell>
          <cell r="I18" t="str">
            <v>データ入力委託業務（インハウス型）
375調書1,800,000件</v>
          </cell>
          <cell r="J18" t="str">
            <v>支出負担行為担当官
金沢国税局総務部次長
中村　憲二
石川県金沢市広坂２－２－６０</v>
          </cell>
          <cell r="K18"/>
          <cell r="L18"/>
          <cell r="M18">
            <v>44733</v>
          </cell>
          <cell r="N18" t="str">
            <v>株式会社石川コンピュータ・センター
石川県金沢市無量寺町ハ６－１</v>
          </cell>
          <cell r="O18">
            <v>3220001000949</v>
          </cell>
          <cell r="P18" t="str">
            <v>⑥その他の法人等</v>
          </cell>
          <cell r="Q18"/>
          <cell r="R18" t="str">
            <v>①一般競争入札</v>
          </cell>
          <cell r="S18"/>
          <cell r="T18">
            <v>138439400</v>
          </cell>
          <cell r="U18" t="str">
            <v>@50.6円／件ほか</v>
          </cell>
          <cell r="V18">
            <v>91960000</v>
          </cell>
          <cell r="W18">
            <v>0.66400000000000003</v>
          </cell>
          <cell r="X18"/>
          <cell r="Y18"/>
          <cell r="Z18" t="str">
            <v>○</v>
          </cell>
          <cell r="AA18" t="str">
            <v>②同種の他の契約の予定価格を類推されるおそれがあるため公表しない</v>
          </cell>
          <cell r="AB18">
            <v>4</v>
          </cell>
          <cell r="AC18">
            <v>3</v>
          </cell>
          <cell r="AD18" t="str">
            <v>○</v>
          </cell>
          <cell r="AE18"/>
          <cell r="AF18" t="str">
            <v>×</v>
          </cell>
          <cell r="AG18"/>
          <cell r="AH18"/>
          <cell r="AI18"/>
          <cell r="AJ18"/>
          <cell r="AK18"/>
          <cell r="AL18"/>
          <cell r="AM18"/>
          <cell r="AN18"/>
          <cell r="AO18"/>
          <cell r="AP18"/>
          <cell r="AQ18"/>
          <cell r="AR18"/>
          <cell r="AS18"/>
          <cell r="AT18"/>
          <cell r="AU18"/>
          <cell r="AV18"/>
          <cell r="AW18"/>
          <cell r="AX18"/>
          <cell r="AY18"/>
          <cell r="AZ18"/>
          <cell r="BA18"/>
          <cell r="BB18"/>
          <cell r="BC18" t="str">
            <v>年間支払金額</v>
          </cell>
          <cell r="BD18" t="str">
            <v>○</v>
          </cell>
          <cell r="BE18" t="str">
            <v>×</v>
          </cell>
          <cell r="BF18" t="str">
            <v>×</v>
          </cell>
          <cell r="BG18" t="str">
            <v>×</v>
          </cell>
          <cell r="BH18" t="str">
            <v/>
          </cell>
          <cell r="BI18" t="str">
            <v>⑩役務</v>
          </cell>
          <cell r="BJ18" t="str">
            <v>単価契約</v>
          </cell>
          <cell r="BK18"/>
          <cell r="BL18">
            <v>1</v>
          </cell>
          <cell r="BM18" t="str">
            <v>○</v>
          </cell>
          <cell r="BN18" t="b">
            <v>1</v>
          </cell>
          <cell r="BO18" t="b">
            <v>1</v>
          </cell>
        </row>
        <row r="19">
          <cell r="C19">
            <v>1</v>
          </cell>
          <cell r="G19" t="str">
            <v>Dg079</v>
          </cell>
          <cell r="H19" t="str">
            <v>①工事</v>
          </cell>
          <cell r="I19" t="str">
            <v>金沢国税局戸水分庁舎入退室管理システム及び監視用カメラ設備設置工事
一式</v>
          </cell>
          <cell r="J19" t="str">
            <v>支出負担行為担当官
金沢国税局総務部次長
中村　憲二
石川県金沢市広坂２－２－６０</v>
          </cell>
          <cell r="K19"/>
          <cell r="L19"/>
          <cell r="M19">
            <v>44733</v>
          </cell>
          <cell r="N19" t="str">
            <v>北信テレネックス株式会社
石川県金沢市小橋町３－４７</v>
          </cell>
          <cell r="O19">
            <v>2220001006055</v>
          </cell>
          <cell r="P19" t="str">
            <v>⑥その他の法人等</v>
          </cell>
          <cell r="Q19"/>
          <cell r="R19" t="str">
            <v>①一般競争入札</v>
          </cell>
          <cell r="S19"/>
          <cell r="T19">
            <v>11145186</v>
          </cell>
          <cell r="U19">
            <v>7920000</v>
          </cell>
          <cell r="V19"/>
          <cell r="W19">
            <v>0.71</v>
          </cell>
          <cell r="X19"/>
          <cell r="Y19"/>
          <cell r="Z19" t="str">
            <v>×</v>
          </cell>
          <cell r="AA19" t="str">
            <v>①公表</v>
          </cell>
          <cell r="AB19">
            <v>3</v>
          </cell>
          <cell r="AC19">
            <v>3</v>
          </cell>
          <cell r="AD19" t="str">
            <v>○</v>
          </cell>
          <cell r="AE19"/>
          <cell r="AF19" t="str">
            <v>×</v>
          </cell>
          <cell r="AG19"/>
          <cell r="AH19"/>
          <cell r="AI19"/>
          <cell r="AJ19"/>
          <cell r="AK19"/>
          <cell r="AL19"/>
          <cell r="AM19"/>
          <cell r="AN19"/>
          <cell r="AO19"/>
          <cell r="AP19"/>
          <cell r="AQ19"/>
          <cell r="AR19"/>
          <cell r="AS19"/>
          <cell r="AT19"/>
          <cell r="AU19"/>
          <cell r="AV19"/>
          <cell r="AW19"/>
          <cell r="AX19"/>
          <cell r="AY19"/>
          <cell r="AZ19"/>
          <cell r="BA19"/>
          <cell r="BB19"/>
          <cell r="BC19" t="str">
            <v>予定価格</v>
          </cell>
          <cell r="BD19" t="str">
            <v>○</v>
          </cell>
          <cell r="BE19" t="str">
            <v>×</v>
          </cell>
          <cell r="BF19" t="str">
            <v>○</v>
          </cell>
          <cell r="BG19" t="str">
            <v>○</v>
          </cell>
          <cell r="BH19">
            <v>0</v>
          </cell>
          <cell r="BI19" t="str">
            <v>①工事</v>
          </cell>
          <cell r="BJ19" t="str">
            <v/>
          </cell>
          <cell r="BK19"/>
          <cell r="BL19" t="str">
            <v/>
          </cell>
          <cell r="BM19" t="str">
            <v>○</v>
          </cell>
          <cell r="BN19" t="b">
            <v>1</v>
          </cell>
          <cell r="BO19" t="b">
            <v>1</v>
          </cell>
        </row>
        <row r="20">
          <cell r="C20" t="str">
            <v/>
          </cell>
          <cell r="D20" t="str">
            <v/>
          </cell>
          <cell r="E20">
            <v>2</v>
          </cell>
          <cell r="F20" t="str">
            <v/>
          </cell>
          <cell r="G20" t="str">
            <v>Dg080</v>
          </cell>
          <cell r="H20" t="str">
            <v>⑦物品等購入</v>
          </cell>
          <cell r="I20" t="str">
            <v>冷暖房用A重油の購入（小浜地方合同庁舎）
22,000リットル</v>
          </cell>
          <cell r="J20" t="str">
            <v>支出負担行為担当官
金沢国税局総務部次長
中村　憲二
石川県金沢市広坂２－２－６０
ほか３官署</v>
          </cell>
          <cell r="K20" t="str">
            <v>③合庁</v>
          </cell>
          <cell r="L20" t="str">
            <v>○</v>
          </cell>
          <cell r="M20">
            <v>44735</v>
          </cell>
          <cell r="N20" t="str">
            <v>井田スクエア株式会社
福井県小浜市和久里１７－１２</v>
          </cell>
          <cell r="O20">
            <v>8210001013897</v>
          </cell>
          <cell r="P20" t="str">
            <v>⑥その他の法人等</v>
          </cell>
          <cell r="Q20"/>
          <cell r="R20" t="str">
            <v>①一般競争入札</v>
          </cell>
          <cell r="S20"/>
          <cell r="T20">
            <v>2904000</v>
          </cell>
          <cell r="U20" t="str">
            <v>@106.7円／リットルほか</v>
          </cell>
          <cell r="V20">
            <v>2347400</v>
          </cell>
          <cell r="W20">
            <v>0.80800000000000005</v>
          </cell>
          <cell r="X20"/>
          <cell r="Y20"/>
          <cell r="Z20" t="str">
            <v>×</v>
          </cell>
          <cell r="AA20" t="str">
            <v>②同種の他の契約の予定価格を類推されるおそれがあるため公表しない</v>
          </cell>
          <cell r="AB20">
            <v>1</v>
          </cell>
          <cell r="AC20">
            <v>1</v>
          </cell>
          <cell r="AD20" t="str">
            <v>○</v>
          </cell>
          <cell r="AE20"/>
          <cell r="AF20" t="str">
            <v>×</v>
          </cell>
          <cell r="AG20"/>
          <cell r="AH20"/>
          <cell r="AI20"/>
          <cell r="AJ20" t="str">
            <v>分担契約
分担予定額
922,528円
単価契約
予定調達総額
2,347,400円</v>
          </cell>
          <cell r="AK20"/>
          <cell r="AL20"/>
          <cell r="AM20"/>
          <cell r="AN20"/>
          <cell r="AO20"/>
          <cell r="AP20"/>
          <cell r="AQ20"/>
          <cell r="AR20" t="str">
            <v>△</v>
          </cell>
          <cell r="AS20"/>
          <cell r="AT20"/>
          <cell r="AU20"/>
          <cell r="AV20" t="str">
            <v>⑤参加可能なものが少数のもの（例：電力の調達、ガソリンの調達など）</v>
          </cell>
          <cell r="AW20"/>
          <cell r="AX20"/>
          <cell r="AY20"/>
          <cell r="AZ20"/>
          <cell r="BA20"/>
          <cell r="BB20"/>
          <cell r="BC20" t="str">
            <v>年間支払金額(自官署のみ)</v>
          </cell>
          <cell r="BD20" t="str">
            <v>○</v>
          </cell>
          <cell r="BE20" t="str">
            <v>×</v>
          </cell>
          <cell r="BF20" t="str">
            <v>×</v>
          </cell>
          <cell r="BG20" t="str">
            <v>×</v>
          </cell>
          <cell r="BH20" t="str">
            <v/>
          </cell>
          <cell r="BI20" t="str">
            <v>⑦物品等購入</v>
          </cell>
          <cell r="BJ20" t="str">
            <v>分担契約/単価契約</v>
          </cell>
          <cell r="BK20"/>
          <cell r="BL20" t="str">
            <v/>
          </cell>
          <cell r="BM20" t="str">
            <v>○</v>
          </cell>
          <cell r="BN20" t="b">
            <v>1</v>
          </cell>
          <cell r="BO20" t="b">
            <v>1</v>
          </cell>
        </row>
        <row r="21">
          <cell r="C21">
            <v>2</v>
          </cell>
          <cell r="G21" t="str">
            <v>Dg081</v>
          </cell>
          <cell r="H21" t="str">
            <v>①工事</v>
          </cell>
          <cell r="I21" t="str">
            <v>魚津合同庁舎電話交換機更新工事
一式</v>
          </cell>
          <cell r="J21" t="str">
            <v>支出負担行為担当官
金沢国税局総務部次長
中村　憲二
石川県金沢市広坂２－２－６０
ほか３官署</v>
          </cell>
          <cell r="K21" t="str">
            <v>③合庁</v>
          </cell>
          <cell r="L21" t="str">
            <v>○</v>
          </cell>
          <cell r="M21">
            <v>44736</v>
          </cell>
          <cell r="N21" t="str">
            <v>北信テレネックス株式会社
石川県金沢市小橋町３－４７</v>
          </cell>
          <cell r="O21">
            <v>2220001006055</v>
          </cell>
          <cell r="P21" t="str">
            <v>⑥その他の法人等</v>
          </cell>
          <cell r="Q21"/>
          <cell r="R21" t="str">
            <v>①一般競争入札</v>
          </cell>
          <cell r="S21"/>
          <cell r="T21">
            <v>8084670</v>
          </cell>
          <cell r="U21">
            <v>1454376</v>
          </cell>
          <cell r="V21">
            <v>2640000</v>
          </cell>
          <cell r="W21">
            <v>0.32600000000000001</v>
          </cell>
          <cell r="X21"/>
          <cell r="Y21"/>
          <cell r="Z21" t="str">
            <v>×</v>
          </cell>
          <cell r="AA21" t="str">
            <v>①公表</v>
          </cell>
          <cell r="AB21">
            <v>5</v>
          </cell>
          <cell r="AC21">
            <v>4</v>
          </cell>
          <cell r="AD21" t="str">
            <v>○</v>
          </cell>
          <cell r="AE21"/>
          <cell r="AF21" t="str">
            <v>×</v>
          </cell>
          <cell r="AG21"/>
          <cell r="AH21"/>
          <cell r="AI21"/>
          <cell r="AJ21" t="str">
            <v>分担契約
契約総額
2,640,000円
（B）</v>
          </cell>
          <cell r="AK21"/>
          <cell r="AL21"/>
          <cell r="AM21"/>
          <cell r="AN21"/>
          <cell r="AO21"/>
          <cell r="AP21"/>
          <cell r="AQ21"/>
          <cell r="AR21"/>
          <cell r="AS21"/>
          <cell r="AT21"/>
          <cell r="AU21"/>
          <cell r="AV21"/>
          <cell r="AW21"/>
          <cell r="AX21"/>
          <cell r="AY21"/>
          <cell r="AZ21"/>
          <cell r="BA21"/>
          <cell r="BB21"/>
          <cell r="BC21" t="str">
            <v>年間支払金額(自官署のみ)</v>
          </cell>
          <cell r="BD21" t="str">
            <v>○</v>
          </cell>
          <cell r="BE21" t="str">
            <v>×</v>
          </cell>
          <cell r="BF21" t="str">
            <v>×</v>
          </cell>
          <cell r="BG21" t="str">
            <v>×</v>
          </cell>
          <cell r="BH21" t="str">
            <v/>
          </cell>
          <cell r="BI21" t="str">
            <v>①工事</v>
          </cell>
          <cell r="BJ21" t="str">
            <v>分担契約</v>
          </cell>
          <cell r="BK21"/>
          <cell r="BL21" t="str">
            <v/>
          </cell>
          <cell r="BM21" t="str">
            <v>○</v>
          </cell>
          <cell r="BN21" t="b">
            <v>1</v>
          </cell>
          <cell r="BO21" t="b">
            <v>1</v>
          </cell>
        </row>
        <row r="22">
          <cell r="C22">
            <v>3</v>
          </cell>
          <cell r="G22" t="str">
            <v>Dg082</v>
          </cell>
          <cell r="H22" t="str">
            <v>①工事</v>
          </cell>
          <cell r="I22" t="str">
            <v>金沢駅西合同庁舎冷温水機（2号機）整備工事
一式</v>
          </cell>
          <cell r="J22" t="str">
            <v>支出負担行為担当官
金沢国税局総務部次長
中村　憲二
石川県金沢市広坂２－２－６０
ほか８官署等</v>
          </cell>
          <cell r="K22" t="str">
            <v>③合庁</v>
          </cell>
          <cell r="L22" t="str">
            <v>○</v>
          </cell>
          <cell r="M22">
            <v>44739</v>
          </cell>
          <cell r="N22" t="str">
            <v>株式会社ムラシマ事務所
石川県金沢市泉野出町２－７－１３</v>
          </cell>
          <cell r="O22">
            <v>3220001006995</v>
          </cell>
          <cell r="P22" t="str">
            <v>⑥その他の法人等</v>
          </cell>
          <cell r="Q22"/>
          <cell r="R22" t="str">
            <v>①一般競争入札</v>
          </cell>
          <cell r="S22"/>
          <cell r="T22">
            <v>8781850</v>
          </cell>
          <cell r="U22">
            <v>3769172</v>
          </cell>
          <cell r="V22">
            <v>7480000</v>
          </cell>
          <cell r="W22">
            <v>0.85099999999999998</v>
          </cell>
          <cell r="X22"/>
          <cell r="Y22"/>
          <cell r="Z22" t="str">
            <v>×</v>
          </cell>
          <cell r="AA22" t="str">
            <v>①公表</v>
          </cell>
          <cell r="AB22">
            <v>3</v>
          </cell>
          <cell r="AC22">
            <v>3</v>
          </cell>
          <cell r="AD22" t="str">
            <v>○</v>
          </cell>
          <cell r="AE22"/>
          <cell r="AF22" t="str">
            <v>×</v>
          </cell>
          <cell r="AG22"/>
          <cell r="AH22"/>
          <cell r="AI22"/>
          <cell r="AJ22" t="str">
            <v>分担契約
契約総額
7,480,000円
（B）</v>
          </cell>
          <cell r="AK22"/>
          <cell r="AL22"/>
          <cell r="AM22"/>
          <cell r="AN22"/>
          <cell r="AO22"/>
          <cell r="AP22"/>
          <cell r="AQ22"/>
          <cell r="AR22"/>
          <cell r="AS22"/>
          <cell r="AT22"/>
          <cell r="AU22"/>
          <cell r="AV22"/>
          <cell r="AW22"/>
          <cell r="AX22"/>
          <cell r="AY22"/>
          <cell r="AZ22"/>
          <cell r="BA22"/>
          <cell r="BB22"/>
          <cell r="BC22" t="str">
            <v>年間支払金額(自官署のみ)</v>
          </cell>
          <cell r="BD22" t="str">
            <v>○</v>
          </cell>
          <cell r="BE22" t="str">
            <v>×</v>
          </cell>
          <cell r="BF22" t="str">
            <v>×</v>
          </cell>
          <cell r="BG22" t="str">
            <v>×</v>
          </cell>
          <cell r="BH22" t="str">
            <v/>
          </cell>
          <cell r="BI22" t="str">
            <v>①工事</v>
          </cell>
          <cell r="BJ22" t="str">
            <v>分担契約</v>
          </cell>
          <cell r="BK22"/>
          <cell r="BL22" t="str">
            <v/>
          </cell>
          <cell r="BM22" t="str">
            <v>○</v>
          </cell>
          <cell r="BN22" t="b">
            <v>1</v>
          </cell>
          <cell r="BO22" t="b">
            <v>1</v>
          </cell>
        </row>
        <row r="23">
          <cell r="C23" t="str">
            <v/>
          </cell>
          <cell r="D23" t="str">
            <v/>
          </cell>
          <cell r="E23">
            <v>3</v>
          </cell>
          <cell r="F23" t="str">
            <v/>
          </cell>
          <cell r="G23" t="str">
            <v>Dg083</v>
          </cell>
          <cell r="H23" t="str">
            <v>⑩役務</v>
          </cell>
          <cell r="I23" t="str">
            <v>徴収高計算書のプリント及び裁断業務
670,000件</v>
          </cell>
          <cell r="J23" t="str">
            <v>支出負担行為担当官
金沢国税局総務部次長
中村　憲二
石川県金沢市広坂２－２－６０</v>
          </cell>
          <cell r="K23"/>
          <cell r="L23"/>
          <cell r="M23">
            <v>44742</v>
          </cell>
          <cell r="N23" t="str">
            <v>北電情報システムサービス株式会社
富山県富山市桜橋通り３－１</v>
          </cell>
          <cell r="O23">
            <v>4230001002844</v>
          </cell>
          <cell r="P23" t="str">
            <v>⑥その他の法人等</v>
          </cell>
          <cell r="Q23"/>
          <cell r="R23" t="str">
            <v>①一般競争入札</v>
          </cell>
          <cell r="S23"/>
          <cell r="T23">
            <v>2251990</v>
          </cell>
          <cell r="U23" t="str">
            <v>@2.406円／件</v>
          </cell>
          <cell r="V23">
            <v>1612600</v>
          </cell>
          <cell r="W23">
            <v>0.71599999999999997</v>
          </cell>
          <cell r="X23"/>
          <cell r="Y23"/>
          <cell r="Z23" t="str">
            <v>×</v>
          </cell>
          <cell r="AA23" t="str">
            <v>②同種の他の契約の予定価格を類推されるおそれがあるため公表しない</v>
          </cell>
          <cell r="AB23">
            <v>1</v>
          </cell>
          <cell r="AC23">
            <v>0</v>
          </cell>
          <cell r="AD23" t="str">
            <v>○</v>
          </cell>
          <cell r="AE23"/>
          <cell r="AF23" t="str">
            <v>×</v>
          </cell>
          <cell r="AG23"/>
          <cell r="AH23"/>
          <cell r="AI23"/>
          <cell r="AJ23" t="str">
            <v>単価契約
予定調達総額
1,612,600円</v>
          </cell>
          <cell r="AK23"/>
          <cell r="AL23"/>
          <cell r="AM23"/>
          <cell r="AN23"/>
          <cell r="AO23"/>
          <cell r="AP23"/>
          <cell r="AQ23"/>
          <cell r="AR23" t="str">
            <v>×</v>
          </cell>
          <cell r="AS23"/>
          <cell r="AT23"/>
          <cell r="AU23"/>
          <cell r="AV23" t="str">
            <v>⑨その他</v>
          </cell>
          <cell r="AW23"/>
          <cell r="AX23" t="str">
            <v>前々年の契約者に声掛けを行ったところ、プリント設備の故障により再稼働の目途が立たず、不参加となった。</v>
          </cell>
          <cell r="AY23" t="str">
            <v>○</v>
          </cell>
          <cell r="AZ23"/>
          <cell r="BA23"/>
          <cell r="BB23"/>
          <cell r="BC23" t="str">
            <v>年間支払金額</v>
          </cell>
          <cell r="BD23" t="str">
            <v>○</v>
          </cell>
          <cell r="BE23" t="str">
            <v>×</v>
          </cell>
          <cell r="BF23" t="str">
            <v>×</v>
          </cell>
          <cell r="BG23" t="str">
            <v>×</v>
          </cell>
          <cell r="BH23" t="str">
            <v/>
          </cell>
          <cell r="BI23" t="str">
            <v>⑩役務</v>
          </cell>
          <cell r="BJ23" t="str">
            <v>単価契約</v>
          </cell>
          <cell r="BK23"/>
          <cell r="BL23" t="str">
            <v/>
          </cell>
          <cell r="BM23" t="str">
            <v>○</v>
          </cell>
          <cell r="BN23" t="b">
            <v>1</v>
          </cell>
          <cell r="BO23" t="b">
            <v>1</v>
          </cell>
        </row>
        <row r="24">
          <cell r="C24" t="str">
            <v/>
          </cell>
          <cell r="D24" t="str">
            <v/>
          </cell>
          <cell r="E24">
            <v>4</v>
          </cell>
          <cell r="F24" t="str">
            <v/>
          </cell>
          <cell r="G24" t="str">
            <v>Dg084</v>
          </cell>
          <cell r="H24" t="str">
            <v>⑩役務</v>
          </cell>
          <cell r="I24" t="str">
            <v>郵便発送代行業務
400ｇまで113,170件ほか</v>
          </cell>
          <cell r="J24" t="str">
            <v>支出負担行為担当官
金沢国税局総務部次長
中村　憲二
石川県金沢市広坂２－２－６０</v>
          </cell>
          <cell r="K24"/>
          <cell r="L24"/>
          <cell r="M24">
            <v>44742</v>
          </cell>
          <cell r="N24" t="str">
            <v>中越運送株式会社
新潟県新潟市中央区美咲町１－２３－２６</v>
          </cell>
          <cell r="O24">
            <v>2110001003294</v>
          </cell>
          <cell r="P24" t="str">
            <v>⑥その他の法人等</v>
          </cell>
          <cell r="Q24"/>
          <cell r="R24" t="str">
            <v>①一般競争入札</v>
          </cell>
          <cell r="S24"/>
          <cell r="T24">
            <v>12181449</v>
          </cell>
          <cell r="U24" t="str">
            <v>@64.13円／件ほか</v>
          </cell>
          <cell r="V24">
            <v>10067234</v>
          </cell>
          <cell r="W24">
            <v>0.82599999999999996</v>
          </cell>
          <cell r="X24"/>
          <cell r="Y24"/>
          <cell r="Z24" t="str">
            <v>×</v>
          </cell>
          <cell r="AA24" t="str">
            <v>②同種の他の契約の予定価格を類推されるおそれがあるため公表しない</v>
          </cell>
          <cell r="AB24">
            <v>2</v>
          </cell>
          <cell r="AC24">
            <v>2</v>
          </cell>
          <cell r="AD24" t="str">
            <v>○</v>
          </cell>
          <cell r="AE24"/>
          <cell r="AF24" t="str">
            <v>×</v>
          </cell>
          <cell r="AG24"/>
          <cell r="AH24"/>
          <cell r="AI24"/>
          <cell r="AJ24" t="str">
            <v>単価契約
予定調達総額
10,067,234円</v>
          </cell>
          <cell r="AK24"/>
          <cell r="AL24"/>
          <cell r="AM24"/>
          <cell r="AN24"/>
          <cell r="AO24"/>
          <cell r="AP24"/>
          <cell r="AQ24"/>
          <cell r="AR24"/>
          <cell r="AS24"/>
          <cell r="AT24"/>
          <cell r="AU24"/>
          <cell r="AV24"/>
          <cell r="AW24"/>
          <cell r="AX24"/>
          <cell r="AY24"/>
          <cell r="AZ24"/>
          <cell r="BA24"/>
          <cell r="BB24"/>
          <cell r="BC24" t="str">
            <v>年間支払金額</v>
          </cell>
          <cell r="BD24" t="str">
            <v>○</v>
          </cell>
          <cell r="BE24" t="str">
            <v>×</v>
          </cell>
          <cell r="BF24" t="str">
            <v>×</v>
          </cell>
          <cell r="BG24" t="str">
            <v>×</v>
          </cell>
          <cell r="BH24" t="str">
            <v/>
          </cell>
          <cell r="BI24" t="str">
            <v>⑩役務</v>
          </cell>
          <cell r="BJ24" t="str">
            <v>単価契約</v>
          </cell>
          <cell r="BK24"/>
          <cell r="BL24" t="str">
            <v/>
          </cell>
          <cell r="BM24" t="str">
            <v>○</v>
          </cell>
          <cell r="BN24" t="b">
            <v>1</v>
          </cell>
          <cell r="BO24" t="b">
            <v>1</v>
          </cell>
        </row>
        <row r="25">
          <cell r="E25">
            <v>5</v>
          </cell>
          <cell r="G25" t="str">
            <v>Dg085</v>
          </cell>
          <cell r="H25" t="str">
            <v>⑩役務</v>
          </cell>
          <cell r="I25" t="str">
            <v>金沢国税局クライアントパソコン設定等業務
一式</v>
          </cell>
          <cell r="J25" t="str">
            <v>支出負担行為担当官
金沢国税局総務部次長
中村　憲二
石川県金沢市広坂２－２－６０</v>
          </cell>
          <cell r="K25"/>
          <cell r="L25"/>
          <cell r="M25">
            <v>44742</v>
          </cell>
          <cell r="N25" t="str">
            <v>共同コンピュータ株式会社
福井県福井市月見５－４－４</v>
          </cell>
          <cell r="O25">
            <v>8210001014391</v>
          </cell>
          <cell r="P25" t="str">
            <v>⑥その他の法人等</v>
          </cell>
          <cell r="Q25"/>
          <cell r="R25" t="str">
            <v>①一般競争入札</v>
          </cell>
          <cell r="S25"/>
          <cell r="T25">
            <v>3576910</v>
          </cell>
          <cell r="U25">
            <v>3234000</v>
          </cell>
          <cell r="V25"/>
          <cell r="W25">
            <v>0.90400000000000003</v>
          </cell>
          <cell r="X25"/>
          <cell r="Y25"/>
          <cell r="Z25" t="str">
            <v>×</v>
          </cell>
          <cell r="AA25" t="str">
            <v>②同種の他の契約の予定価格を類推されるおそれがあるため公表しない</v>
          </cell>
          <cell r="AB25">
            <v>2</v>
          </cell>
          <cell r="AC25">
            <v>2</v>
          </cell>
          <cell r="AD25" t="str">
            <v>○</v>
          </cell>
          <cell r="AE25"/>
          <cell r="AF25" t="str">
            <v>×</v>
          </cell>
          <cell r="AG25"/>
          <cell r="AH25"/>
          <cell r="AI25"/>
          <cell r="AJ25"/>
          <cell r="AK25"/>
          <cell r="AL25"/>
          <cell r="AM25"/>
          <cell r="AN25"/>
          <cell r="AO25"/>
          <cell r="AP25"/>
          <cell r="AQ25"/>
          <cell r="AR25"/>
          <cell r="AS25"/>
          <cell r="AT25"/>
          <cell r="AU25"/>
          <cell r="AV25"/>
          <cell r="AW25"/>
          <cell r="AX25"/>
          <cell r="AY25"/>
          <cell r="AZ25"/>
          <cell r="BA25"/>
          <cell r="BB25"/>
          <cell r="BC25" t="str">
            <v>予定価格</v>
          </cell>
          <cell r="BD25" t="str">
            <v>○</v>
          </cell>
          <cell r="BE25" t="str">
            <v>×</v>
          </cell>
          <cell r="BF25" t="str">
            <v>○</v>
          </cell>
          <cell r="BG25" t="str">
            <v>○</v>
          </cell>
          <cell r="BH25">
            <v>0</v>
          </cell>
          <cell r="BI25" t="str">
            <v>⑩役務</v>
          </cell>
          <cell r="BJ25" t="str">
            <v/>
          </cell>
          <cell r="BK25"/>
          <cell r="BL25" t="str">
            <v/>
          </cell>
          <cell r="BM25" t="str">
            <v>○</v>
          </cell>
          <cell r="BN25" t="b">
            <v>1</v>
          </cell>
          <cell r="BO25" t="b">
            <v>1</v>
          </cell>
        </row>
        <row r="26">
          <cell r="E26">
            <v>6</v>
          </cell>
          <cell r="G26" t="str">
            <v>Dg086</v>
          </cell>
          <cell r="H26" t="str">
            <v>⑩役務</v>
          </cell>
          <cell r="I26" t="str">
            <v>個別指導方式による記帳指導業務　　　　　　　　　
685回</v>
          </cell>
          <cell r="J26" t="str">
            <v>支出負担行為担当官
金沢国税局総務部次長
中村　憲二
石川県金沢市広坂２－２－６０</v>
          </cell>
          <cell r="K26"/>
          <cell r="L26"/>
          <cell r="M26">
            <v>44742</v>
          </cell>
          <cell r="N26" t="str">
            <v>北陸税理士会
石川県金沢市北安江３－４－６</v>
          </cell>
          <cell r="O26">
            <v>7220005002203</v>
          </cell>
          <cell r="P26" t="str">
            <v>⑥その他の法人等</v>
          </cell>
          <cell r="Q26"/>
          <cell r="R26" t="str">
            <v>①一般競争入札</v>
          </cell>
          <cell r="S26"/>
          <cell r="T26">
            <v>8150974</v>
          </cell>
          <cell r="U26" t="str">
            <v>@11,663円/回</v>
          </cell>
          <cell r="V26">
            <v>7989168</v>
          </cell>
          <cell r="W26">
            <v>0.98</v>
          </cell>
          <cell r="X26"/>
          <cell r="Y26"/>
          <cell r="Z26" t="str">
            <v>×</v>
          </cell>
          <cell r="AA26" t="str">
            <v>②同種の他の契約の予定価格を類推されるおそれがあるため公表しない</v>
          </cell>
          <cell r="AB26">
            <v>1</v>
          </cell>
          <cell r="AC26">
            <v>0</v>
          </cell>
          <cell r="AD26" t="str">
            <v>○</v>
          </cell>
          <cell r="AE26"/>
          <cell r="AF26" t="str">
            <v>×</v>
          </cell>
          <cell r="AG26"/>
          <cell r="AH26"/>
          <cell r="AI26"/>
          <cell r="AJ26" t="str">
            <v>単価契約
予定調達総額
7,989,168円</v>
          </cell>
          <cell r="AK26"/>
          <cell r="AL26"/>
          <cell r="AM26"/>
          <cell r="AN26"/>
          <cell r="AO26"/>
          <cell r="AP26"/>
          <cell r="AQ26"/>
          <cell r="AR26" t="str">
            <v>×</v>
          </cell>
          <cell r="AS26"/>
          <cell r="AT26"/>
          <cell r="AU26"/>
          <cell r="AV26" t="str">
            <v>①業務に特殊性があるもの（例：委託調査、記帳指導など）</v>
          </cell>
          <cell r="AW26"/>
          <cell r="AX26"/>
          <cell r="AY26" t="str">
            <v>○</v>
          </cell>
          <cell r="AZ26"/>
          <cell r="BA26"/>
          <cell r="BB26"/>
          <cell r="BC26" t="str">
            <v>年間支払金額</v>
          </cell>
          <cell r="BD26" t="str">
            <v>○</v>
          </cell>
          <cell r="BE26" t="str">
            <v>×</v>
          </cell>
          <cell r="BF26" t="str">
            <v>×</v>
          </cell>
          <cell r="BG26" t="str">
            <v>×</v>
          </cell>
          <cell r="BH26" t="str">
            <v/>
          </cell>
          <cell r="BI26" t="str">
            <v>⑩役務</v>
          </cell>
          <cell r="BJ26" t="str">
            <v>単価契約</v>
          </cell>
          <cell r="BK26"/>
          <cell r="BL26" t="str">
            <v/>
          </cell>
          <cell r="BM26" t="str">
            <v>○</v>
          </cell>
          <cell r="BN26" t="b">
            <v>1</v>
          </cell>
          <cell r="BO26" t="b">
            <v>1</v>
          </cell>
        </row>
        <row r="27">
          <cell r="E27">
            <v>7</v>
          </cell>
          <cell r="G27" t="str">
            <v>Dg087</v>
          </cell>
          <cell r="H27" t="str">
            <v>⑩役務</v>
          </cell>
          <cell r="I27" t="str">
            <v>会計ソフト方式による記帳指導業務　　　　　　　　
236回</v>
          </cell>
          <cell r="J27" t="str">
            <v>支出負担行為担当官
金沢国税局総務部次長
中村　憲二
石川県金沢市広坂２－２－６０</v>
          </cell>
          <cell r="K27"/>
          <cell r="L27"/>
          <cell r="M27">
            <v>44742</v>
          </cell>
          <cell r="N27" t="str">
            <v>福井青色申告会
福井県福井市西木田２－８－１</v>
          </cell>
          <cell r="O27" t="str">
            <v>-</v>
          </cell>
          <cell r="P27" t="str">
            <v>⑥その他の法人等</v>
          </cell>
          <cell r="Q27"/>
          <cell r="R27" t="str">
            <v>①一般競争入札</v>
          </cell>
          <cell r="S27"/>
          <cell r="T27">
            <v>12231565</v>
          </cell>
          <cell r="U27" t="str">
            <v>＠18,700円/人ほか</v>
          </cell>
          <cell r="V27">
            <v>11461340</v>
          </cell>
          <cell r="W27">
            <v>0.93700000000000006</v>
          </cell>
          <cell r="X27"/>
          <cell r="Y27"/>
          <cell r="Z27" t="str">
            <v>×</v>
          </cell>
          <cell r="AA27" t="str">
            <v>②同種の他の契約の予定価格を類推されるおそれがあるため公表しない</v>
          </cell>
          <cell r="AB27">
            <v>1</v>
          </cell>
          <cell r="AC27">
            <v>0</v>
          </cell>
          <cell r="AD27" t="str">
            <v>○</v>
          </cell>
          <cell r="AE27"/>
          <cell r="AF27" t="str">
            <v>×</v>
          </cell>
          <cell r="AG27"/>
          <cell r="AH27"/>
          <cell r="AI27"/>
          <cell r="AJ27" t="str">
            <v>単価契約
予定調達総額
11,461,340円</v>
          </cell>
          <cell r="AK27"/>
          <cell r="AL27"/>
          <cell r="AM27"/>
          <cell r="AN27"/>
          <cell r="AO27"/>
          <cell r="AP27"/>
          <cell r="AQ27"/>
          <cell r="AR27" t="str">
            <v>×</v>
          </cell>
          <cell r="AS27"/>
          <cell r="AT27"/>
          <cell r="AU27"/>
          <cell r="AV27" t="str">
            <v>①業務に特殊性があるもの（例：委託調査、記帳指導など）</v>
          </cell>
          <cell r="AW27"/>
          <cell r="AX27"/>
          <cell r="AY27" t="str">
            <v>○</v>
          </cell>
          <cell r="AZ27"/>
          <cell r="BA27"/>
          <cell r="BB27"/>
          <cell r="BC27" t="str">
            <v>年間支払金額</v>
          </cell>
          <cell r="BD27" t="str">
            <v>○</v>
          </cell>
          <cell r="BE27" t="str">
            <v>×</v>
          </cell>
          <cell r="BF27" t="str">
            <v>×</v>
          </cell>
          <cell r="BG27" t="str">
            <v>×</v>
          </cell>
          <cell r="BH27" t="str">
            <v/>
          </cell>
          <cell r="BI27" t="str">
            <v>⑩役務</v>
          </cell>
          <cell r="BJ27" t="str">
            <v>単価契約</v>
          </cell>
          <cell r="BK27"/>
          <cell r="BL27" t="str">
            <v/>
          </cell>
          <cell r="BM27" t="str">
            <v>○</v>
          </cell>
          <cell r="BN27" t="b">
            <v>1</v>
          </cell>
          <cell r="BO27" t="b">
            <v>1</v>
          </cell>
        </row>
        <row r="28">
          <cell r="G28"/>
          <cell r="H28"/>
          <cell r="I28"/>
          <cell r="J28"/>
          <cell r="K28"/>
          <cell r="L28"/>
          <cell r="M28"/>
          <cell r="N28"/>
          <cell r="O28"/>
          <cell r="P28"/>
          <cell r="Q28"/>
          <cell r="R28"/>
          <cell r="S28"/>
          <cell r="T28"/>
          <cell r="U28"/>
          <cell r="V28"/>
          <cell r="W28" t="str">
            <v>－</v>
          </cell>
          <cell r="X28"/>
          <cell r="Y28"/>
          <cell r="Z28"/>
          <cell r="AA28"/>
          <cell r="AB28"/>
          <cell r="AC28"/>
          <cell r="AD28"/>
          <cell r="AE28"/>
          <cell r="AF28"/>
          <cell r="AG28"/>
          <cell r="AH28"/>
          <cell r="AI28"/>
          <cell r="AJ28"/>
          <cell r="AK28"/>
          <cell r="AL28"/>
          <cell r="AM28"/>
          <cell r="AN28"/>
          <cell r="AO28"/>
          <cell r="AP28"/>
          <cell r="AQ28"/>
          <cell r="AR28"/>
          <cell r="AS28"/>
          <cell r="AT28"/>
          <cell r="AU28"/>
          <cell r="AV28"/>
          <cell r="AW28"/>
          <cell r="AX28"/>
          <cell r="AY28"/>
          <cell r="AZ28"/>
          <cell r="BA28"/>
          <cell r="BB28"/>
          <cell r="BC28" t="str">
            <v>予定価格</v>
          </cell>
          <cell r="BD28" t="str">
            <v>×</v>
          </cell>
          <cell r="BE28" t="str">
            <v>×</v>
          </cell>
          <cell r="BF28" t="str">
            <v>×</v>
          </cell>
          <cell r="BG28" t="str">
            <v>×</v>
          </cell>
          <cell r="BH28" t="str">
            <v/>
          </cell>
          <cell r="BI28">
            <v>0</v>
          </cell>
          <cell r="BJ28" t="str">
            <v/>
          </cell>
          <cell r="BK28"/>
          <cell r="BL28" t="str">
            <v/>
          </cell>
          <cell r="BM28" t="str">
            <v>○</v>
          </cell>
          <cell r="BN28" t="b">
            <v>1</v>
          </cell>
          <cell r="BO28" t="b">
            <v>1</v>
          </cell>
        </row>
        <row r="29">
          <cell r="G29"/>
          <cell r="H29"/>
          <cell r="I29"/>
          <cell r="J29"/>
          <cell r="K29"/>
          <cell r="L29"/>
          <cell r="M29"/>
          <cell r="N29"/>
          <cell r="O29"/>
          <cell r="P29"/>
          <cell r="Q29"/>
          <cell r="R29"/>
          <cell r="S29"/>
          <cell r="T29"/>
          <cell r="U29"/>
          <cell r="V29"/>
          <cell r="W29" t="str">
            <v>－</v>
          </cell>
          <cell r="X29"/>
          <cell r="Y29"/>
          <cell r="Z29"/>
          <cell r="AA29"/>
          <cell r="AB29"/>
          <cell r="AC29"/>
          <cell r="AD29"/>
          <cell r="AE29"/>
          <cell r="AF29"/>
          <cell r="AG29"/>
          <cell r="AH29"/>
          <cell r="AI29"/>
          <cell r="AJ29"/>
          <cell r="AK29"/>
          <cell r="AL29"/>
          <cell r="AM29"/>
          <cell r="AN29"/>
          <cell r="AO29"/>
          <cell r="AP29"/>
          <cell r="AQ29"/>
          <cell r="AR29"/>
          <cell r="AS29"/>
          <cell r="AT29"/>
          <cell r="AU29"/>
          <cell r="AV29"/>
          <cell r="AW29"/>
          <cell r="AX29"/>
          <cell r="AY29"/>
          <cell r="AZ29"/>
          <cell r="BA29"/>
          <cell r="BB29"/>
          <cell r="BC29" t="str">
            <v>予定価格</v>
          </cell>
          <cell r="BD29" t="str">
            <v>×</v>
          </cell>
          <cell r="BE29" t="str">
            <v>×</v>
          </cell>
          <cell r="BF29" t="str">
            <v>×</v>
          </cell>
          <cell r="BG29" t="str">
            <v>×</v>
          </cell>
          <cell r="BH29" t="str">
            <v/>
          </cell>
          <cell r="BI29">
            <v>0</v>
          </cell>
          <cell r="BJ29" t="str">
            <v/>
          </cell>
          <cell r="BK29"/>
          <cell r="BL29" t="str">
            <v/>
          </cell>
          <cell r="BM29" t="str">
            <v>○</v>
          </cell>
          <cell r="BN29" t="b">
            <v>1</v>
          </cell>
          <cell r="BO29" t="b">
            <v>1</v>
          </cell>
        </row>
        <row r="30">
          <cell r="G30"/>
          <cell r="H30"/>
          <cell r="I30"/>
          <cell r="J30"/>
          <cell r="K30"/>
          <cell r="L30"/>
          <cell r="M30"/>
          <cell r="N30"/>
          <cell r="O30"/>
          <cell r="P30"/>
          <cell r="Q30"/>
          <cell r="R30"/>
          <cell r="S30"/>
          <cell r="T30"/>
          <cell r="U30"/>
          <cell r="V30"/>
          <cell r="W30" t="str">
            <v>－</v>
          </cell>
          <cell r="X30"/>
          <cell r="Y30"/>
          <cell r="Z30"/>
          <cell r="AA30"/>
          <cell r="AB30"/>
          <cell r="AC30"/>
          <cell r="AD30"/>
          <cell r="AE30"/>
          <cell r="AF30"/>
          <cell r="AG30"/>
          <cell r="AH30"/>
          <cell r="AI30"/>
          <cell r="AJ30"/>
          <cell r="AK30"/>
          <cell r="AL30"/>
          <cell r="AM30"/>
          <cell r="AN30"/>
          <cell r="AO30"/>
          <cell r="AP30"/>
          <cell r="AQ30"/>
          <cell r="AR30"/>
          <cell r="AS30"/>
          <cell r="AT30"/>
          <cell r="AU30"/>
          <cell r="AV30"/>
          <cell r="AW30"/>
          <cell r="AX30"/>
          <cell r="AY30"/>
          <cell r="AZ30"/>
          <cell r="BA30"/>
          <cell r="BB30"/>
          <cell r="BC30" t="str">
            <v>予定価格</v>
          </cell>
          <cell r="BD30" t="str">
            <v>×</v>
          </cell>
          <cell r="BE30" t="str">
            <v>×</v>
          </cell>
          <cell r="BF30" t="str">
            <v>×</v>
          </cell>
          <cell r="BG30" t="str">
            <v>×</v>
          </cell>
          <cell r="BH30" t="str">
            <v/>
          </cell>
          <cell r="BI30">
            <v>0</v>
          </cell>
          <cell r="BJ30" t="str">
            <v/>
          </cell>
          <cell r="BK30"/>
          <cell r="BL30" t="str">
            <v/>
          </cell>
          <cell r="BM30" t="str">
            <v>○</v>
          </cell>
          <cell r="BN30" t="b">
            <v>1</v>
          </cell>
          <cell r="BO30" t="b">
            <v>1</v>
          </cell>
        </row>
        <row r="31">
          <cell r="G31"/>
          <cell r="H31"/>
          <cell r="I31"/>
          <cell r="J31"/>
          <cell r="K31"/>
          <cell r="L31"/>
          <cell r="M31"/>
          <cell r="N31"/>
          <cell r="O31"/>
          <cell r="P31"/>
          <cell r="Q31"/>
          <cell r="R31"/>
          <cell r="S31"/>
          <cell r="T31"/>
          <cell r="U31"/>
          <cell r="V31"/>
          <cell r="W31" t="str">
            <v>－</v>
          </cell>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t="str">
            <v>予定価格</v>
          </cell>
          <cell r="BD31" t="str">
            <v>×</v>
          </cell>
          <cell r="BE31" t="str">
            <v>×</v>
          </cell>
          <cell r="BF31" t="str">
            <v>×</v>
          </cell>
          <cell r="BG31" t="str">
            <v>×</v>
          </cell>
          <cell r="BH31" t="str">
            <v/>
          </cell>
          <cell r="BI31">
            <v>0</v>
          </cell>
          <cell r="BJ31" t="str">
            <v/>
          </cell>
          <cell r="BK31"/>
          <cell r="BL31" t="str">
            <v/>
          </cell>
          <cell r="BM31" t="str">
            <v>○</v>
          </cell>
          <cell r="BN31" t="b">
            <v>1</v>
          </cell>
          <cell r="BO31" t="b">
            <v>1</v>
          </cell>
        </row>
        <row r="32">
          <cell r="G32"/>
          <cell r="H32"/>
          <cell r="I32"/>
          <cell r="J32"/>
          <cell r="K32"/>
          <cell r="L32"/>
          <cell r="M32"/>
          <cell r="N32"/>
          <cell r="O32"/>
          <cell r="P32"/>
          <cell r="Q32"/>
          <cell r="R32"/>
          <cell r="S32"/>
          <cell r="T32"/>
          <cell r="U32"/>
          <cell r="V32"/>
          <cell r="W32" t="str">
            <v>－</v>
          </cell>
          <cell r="X32"/>
          <cell r="Y32"/>
          <cell r="Z32"/>
          <cell r="AA32"/>
          <cell r="AB32"/>
          <cell r="AC32"/>
          <cell r="AD32"/>
          <cell r="AE32"/>
          <cell r="AF32"/>
          <cell r="AG32"/>
          <cell r="AH32"/>
          <cell r="AI32"/>
          <cell r="AJ32"/>
          <cell r="AK32"/>
          <cell r="AL32"/>
          <cell r="AM32"/>
          <cell r="AN32"/>
          <cell r="AO32"/>
          <cell r="AP32"/>
          <cell r="AQ32"/>
          <cell r="AR32"/>
          <cell r="AS32"/>
          <cell r="AT32"/>
          <cell r="AU32"/>
          <cell r="AV32"/>
          <cell r="AW32"/>
          <cell r="AX32"/>
          <cell r="AY32"/>
          <cell r="AZ32"/>
          <cell r="BA32"/>
          <cell r="BB32"/>
          <cell r="BC32" t="str">
            <v>予定価格</v>
          </cell>
          <cell r="BD32" t="str">
            <v>×</v>
          </cell>
          <cell r="BE32" t="str">
            <v>×</v>
          </cell>
          <cell r="BF32" t="str">
            <v>×</v>
          </cell>
          <cell r="BG32" t="str">
            <v>×</v>
          </cell>
          <cell r="BH32" t="str">
            <v/>
          </cell>
          <cell r="BI32">
            <v>0</v>
          </cell>
          <cell r="BJ32" t="str">
            <v/>
          </cell>
          <cell r="BK32"/>
          <cell r="BL32" t="str">
            <v/>
          </cell>
          <cell r="BM32" t="str">
            <v>○</v>
          </cell>
          <cell r="BN32" t="b">
            <v>1</v>
          </cell>
          <cell r="BO32" t="b">
            <v>1</v>
          </cell>
        </row>
        <row r="33">
          <cell r="G33"/>
          <cell r="H33"/>
          <cell r="I33"/>
          <cell r="J33"/>
          <cell r="K33"/>
          <cell r="L33"/>
          <cell r="M33"/>
          <cell r="N33"/>
          <cell r="O33"/>
          <cell r="P33"/>
          <cell r="Q33"/>
          <cell r="R33"/>
          <cell r="S33"/>
          <cell r="T33"/>
          <cell r="U33"/>
          <cell r="V33"/>
          <cell r="W33" t="str">
            <v>－</v>
          </cell>
          <cell r="X33"/>
          <cell r="Y33"/>
          <cell r="Z33"/>
          <cell r="AA33"/>
          <cell r="AB33"/>
          <cell r="AC33"/>
          <cell r="AD33"/>
          <cell r="AE33"/>
          <cell r="AF33"/>
          <cell r="AG33"/>
          <cell r="AH33"/>
          <cell r="AI33"/>
          <cell r="AJ33"/>
          <cell r="AK33"/>
          <cell r="AL33"/>
          <cell r="AM33"/>
          <cell r="AN33"/>
          <cell r="AO33"/>
          <cell r="AP33"/>
          <cell r="AQ33"/>
          <cell r="AR33"/>
          <cell r="AS33"/>
          <cell r="AT33"/>
          <cell r="AU33"/>
          <cell r="AV33"/>
          <cell r="AW33"/>
          <cell r="AX33"/>
          <cell r="AY33"/>
          <cell r="AZ33"/>
          <cell r="BA33"/>
          <cell r="BB33"/>
          <cell r="BC33" t="str">
            <v>予定価格</v>
          </cell>
          <cell r="BD33" t="str">
            <v>×</v>
          </cell>
          <cell r="BE33" t="str">
            <v>×</v>
          </cell>
          <cell r="BF33" t="str">
            <v>×</v>
          </cell>
          <cell r="BG33" t="str">
            <v>×</v>
          </cell>
          <cell r="BH33" t="str">
            <v/>
          </cell>
          <cell r="BI33">
            <v>0</v>
          </cell>
          <cell r="BJ33" t="str">
            <v/>
          </cell>
          <cell r="BK33"/>
          <cell r="BL33" t="str">
            <v/>
          </cell>
          <cell r="BM33" t="str">
            <v>○</v>
          </cell>
          <cell r="BN33" t="b">
            <v>1</v>
          </cell>
          <cell r="BO33" t="b">
            <v>1</v>
          </cell>
        </row>
        <row r="34">
          <cell r="G34"/>
          <cell r="H34"/>
          <cell r="I34"/>
          <cell r="J34"/>
          <cell r="K34"/>
          <cell r="L34"/>
          <cell r="M34"/>
          <cell r="N34"/>
          <cell r="O34"/>
          <cell r="P34"/>
          <cell r="Q34"/>
          <cell r="R34"/>
          <cell r="S34"/>
          <cell r="T34"/>
          <cell r="U34"/>
          <cell r="V34"/>
          <cell r="W34" t="str">
            <v>－</v>
          </cell>
          <cell r="X34"/>
          <cell r="Y34"/>
          <cell r="Z34"/>
          <cell r="AA34"/>
          <cell r="AB34"/>
          <cell r="AC34"/>
          <cell r="AD34"/>
          <cell r="AE34"/>
          <cell r="AF34"/>
          <cell r="AG34"/>
          <cell r="AH34"/>
          <cell r="AI34"/>
          <cell r="AJ34"/>
          <cell r="AK34"/>
          <cell r="AL34"/>
          <cell r="AM34"/>
          <cell r="AN34"/>
          <cell r="AO34"/>
          <cell r="AP34"/>
          <cell r="AQ34"/>
          <cell r="AR34"/>
          <cell r="AS34"/>
          <cell r="AT34"/>
          <cell r="AU34"/>
          <cell r="AV34"/>
          <cell r="AW34"/>
          <cell r="AX34"/>
          <cell r="AY34"/>
          <cell r="AZ34"/>
          <cell r="BA34"/>
          <cell r="BB34"/>
          <cell r="BC34" t="str">
            <v>予定価格</v>
          </cell>
          <cell r="BD34" t="str">
            <v>×</v>
          </cell>
          <cell r="BE34" t="str">
            <v>×</v>
          </cell>
          <cell r="BF34" t="str">
            <v>×</v>
          </cell>
          <cell r="BG34" t="str">
            <v>×</v>
          </cell>
          <cell r="BH34" t="str">
            <v/>
          </cell>
          <cell r="BI34">
            <v>0</v>
          </cell>
          <cell r="BJ34" t="str">
            <v/>
          </cell>
          <cell r="BK34"/>
          <cell r="BL34" t="str">
            <v/>
          </cell>
          <cell r="BM34" t="str">
            <v>○</v>
          </cell>
          <cell r="BN34" t="b">
            <v>1</v>
          </cell>
          <cell r="BO34" t="b">
            <v>1</v>
          </cell>
        </row>
        <row r="35">
          <cell r="G35"/>
          <cell r="H35"/>
          <cell r="I35"/>
          <cell r="J35"/>
          <cell r="K35"/>
          <cell r="L35"/>
          <cell r="M35"/>
          <cell r="N35"/>
          <cell r="O35"/>
          <cell r="P35"/>
          <cell r="Q35"/>
          <cell r="R35"/>
          <cell r="S35"/>
          <cell r="T35"/>
          <cell r="U35"/>
          <cell r="V35"/>
          <cell r="W35" t="str">
            <v>－</v>
          </cell>
          <cell r="X35"/>
          <cell r="Y35"/>
          <cell r="Z35"/>
          <cell r="AA35"/>
          <cell r="AB35"/>
          <cell r="AC35"/>
          <cell r="AD35"/>
          <cell r="AE35"/>
          <cell r="AF35"/>
          <cell r="AG35"/>
          <cell r="AH35"/>
          <cell r="AI35"/>
          <cell r="AJ35"/>
          <cell r="AK35"/>
          <cell r="AL35"/>
          <cell r="AM35"/>
          <cell r="AN35"/>
          <cell r="AO35"/>
          <cell r="AP35"/>
          <cell r="AQ35"/>
          <cell r="AR35"/>
          <cell r="AS35"/>
          <cell r="AT35"/>
          <cell r="AU35"/>
          <cell r="AV35"/>
          <cell r="AW35"/>
          <cell r="AX35"/>
          <cell r="AY35"/>
          <cell r="AZ35"/>
          <cell r="BA35"/>
          <cell r="BB35"/>
          <cell r="BC35" t="str">
            <v>予定価格</v>
          </cell>
          <cell r="BD35" t="str">
            <v>×</v>
          </cell>
          <cell r="BE35" t="str">
            <v>×</v>
          </cell>
          <cell r="BF35" t="str">
            <v>×</v>
          </cell>
          <cell r="BG35" t="str">
            <v>×</v>
          </cell>
          <cell r="BH35" t="str">
            <v/>
          </cell>
          <cell r="BI35">
            <v>0</v>
          </cell>
          <cell r="BJ35" t="str">
            <v/>
          </cell>
          <cell r="BK35"/>
          <cell r="BL35" t="str">
            <v/>
          </cell>
          <cell r="BM35" t="str">
            <v>○</v>
          </cell>
          <cell r="BN35" t="b">
            <v>1</v>
          </cell>
          <cell r="BO35" t="b">
            <v>1</v>
          </cell>
        </row>
        <row r="36">
          <cell r="G36"/>
          <cell r="H36"/>
          <cell r="I36"/>
          <cell r="J36"/>
          <cell r="K36"/>
          <cell r="L36"/>
          <cell r="M36"/>
          <cell r="N36"/>
          <cell r="O36"/>
          <cell r="P36"/>
          <cell r="Q36"/>
          <cell r="R36"/>
          <cell r="S36"/>
          <cell r="T36"/>
          <cell r="U36"/>
          <cell r="V36"/>
          <cell r="W36" t="str">
            <v>－</v>
          </cell>
          <cell r="X36"/>
          <cell r="Y36"/>
          <cell r="Z36"/>
          <cell r="AA36"/>
          <cell r="AB36"/>
          <cell r="AC36"/>
          <cell r="AD36"/>
          <cell r="AE36"/>
          <cell r="AF36"/>
          <cell r="AG36"/>
          <cell r="AH36"/>
          <cell r="AI36"/>
          <cell r="AJ36"/>
          <cell r="AK36"/>
          <cell r="AL36"/>
          <cell r="AM36"/>
          <cell r="AN36"/>
          <cell r="AO36"/>
          <cell r="AP36"/>
          <cell r="AQ36"/>
          <cell r="AR36"/>
          <cell r="AS36"/>
          <cell r="AT36"/>
          <cell r="AU36"/>
          <cell r="AV36"/>
          <cell r="AW36"/>
          <cell r="AX36"/>
          <cell r="AY36"/>
          <cell r="AZ36"/>
          <cell r="BA36"/>
          <cell r="BB36"/>
          <cell r="BC36" t="str">
            <v>予定価格</v>
          </cell>
          <cell r="BD36" t="str">
            <v>×</v>
          </cell>
          <cell r="BE36" t="str">
            <v>×</v>
          </cell>
          <cell r="BF36" t="str">
            <v>×</v>
          </cell>
          <cell r="BG36" t="str">
            <v>×</v>
          </cell>
          <cell r="BH36" t="str">
            <v/>
          </cell>
          <cell r="BI36">
            <v>0</v>
          </cell>
          <cell r="BJ36" t="str">
            <v/>
          </cell>
          <cell r="BK36"/>
          <cell r="BL36" t="str">
            <v/>
          </cell>
          <cell r="BM36" t="str">
            <v>○</v>
          </cell>
          <cell r="BN36" t="b">
            <v>1</v>
          </cell>
          <cell r="BO36" t="b">
            <v>1</v>
          </cell>
        </row>
        <row r="37">
          <cell r="G37"/>
          <cell r="H37"/>
          <cell r="I37"/>
          <cell r="J37"/>
          <cell r="K37"/>
          <cell r="L37"/>
          <cell r="M37"/>
          <cell r="N37"/>
          <cell r="O37"/>
          <cell r="P37"/>
          <cell r="Q37"/>
          <cell r="R37"/>
          <cell r="S37"/>
          <cell r="T37"/>
          <cell r="U37"/>
          <cell r="V37"/>
          <cell r="W37" t="str">
            <v>－</v>
          </cell>
          <cell r="X37"/>
          <cell r="Y37"/>
          <cell r="Z37"/>
          <cell r="AA37"/>
          <cell r="AB37"/>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t="str">
            <v>予定価格</v>
          </cell>
          <cell r="BD37" t="str">
            <v>×</v>
          </cell>
          <cell r="BE37" t="str">
            <v>×</v>
          </cell>
          <cell r="BF37" t="str">
            <v>×</v>
          </cell>
          <cell r="BG37" t="str">
            <v>×</v>
          </cell>
          <cell r="BH37" t="str">
            <v/>
          </cell>
          <cell r="BI37">
            <v>0</v>
          </cell>
          <cell r="BJ37" t="str">
            <v/>
          </cell>
          <cell r="BK37"/>
          <cell r="BL37" t="str">
            <v/>
          </cell>
          <cell r="BM37" t="str">
            <v>○</v>
          </cell>
          <cell r="BN37" t="b">
            <v>1</v>
          </cell>
          <cell r="BO37" t="b">
            <v>1</v>
          </cell>
        </row>
        <row r="38">
          <cell r="G38"/>
          <cell r="H38"/>
          <cell r="I38"/>
          <cell r="J38"/>
          <cell r="K38"/>
          <cell r="L38"/>
          <cell r="M38"/>
          <cell r="N38"/>
          <cell r="O38"/>
          <cell r="P38"/>
          <cell r="Q38"/>
          <cell r="R38"/>
          <cell r="S38"/>
          <cell r="T38"/>
          <cell r="U38"/>
          <cell r="V38"/>
          <cell r="W38" t="str">
            <v>－</v>
          </cell>
          <cell r="X38"/>
          <cell r="Y38"/>
          <cell r="Z38"/>
          <cell r="AA38"/>
          <cell r="AB38"/>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t="str">
            <v>予定価格</v>
          </cell>
          <cell r="BD38" t="str">
            <v>×</v>
          </cell>
          <cell r="BE38" t="str">
            <v>×</v>
          </cell>
          <cell r="BF38" t="str">
            <v>×</v>
          </cell>
          <cell r="BG38" t="str">
            <v>×</v>
          </cell>
          <cell r="BH38" t="str">
            <v/>
          </cell>
          <cell r="BI38">
            <v>0</v>
          </cell>
          <cell r="BJ38" t="str">
            <v/>
          </cell>
          <cell r="BK38"/>
          <cell r="BL38" t="str">
            <v/>
          </cell>
          <cell r="BM38" t="str">
            <v>○</v>
          </cell>
          <cell r="BN38" t="b">
            <v>1</v>
          </cell>
          <cell r="BO38" t="b">
            <v>1</v>
          </cell>
        </row>
        <row r="39">
          <cell r="G39"/>
          <cell r="H39"/>
          <cell r="I39"/>
          <cell r="J39"/>
          <cell r="K39"/>
          <cell r="L39"/>
          <cell r="M39"/>
          <cell r="N39"/>
          <cell r="O39"/>
          <cell r="P39"/>
          <cell r="Q39"/>
          <cell r="R39"/>
          <cell r="S39"/>
          <cell r="T39"/>
          <cell r="U39"/>
          <cell r="V39"/>
          <cell r="W39" t="str">
            <v>－</v>
          </cell>
          <cell r="X39"/>
          <cell r="Y39"/>
          <cell r="Z39"/>
          <cell r="AA39"/>
          <cell r="AB39"/>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t="str">
            <v>予定価格</v>
          </cell>
          <cell r="BD39" t="str">
            <v>×</v>
          </cell>
          <cell r="BE39" t="str">
            <v>×</v>
          </cell>
          <cell r="BF39" t="str">
            <v>×</v>
          </cell>
          <cell r="BG39" t="str">
            <v>×</v>
          </cell>
          <cell r="BH39" t="str">
            <v/>
          </cell>
          <cell r="BI39">
            <v>0</v>
          </cell>
          <cell r="BJ39" t="str">
            <v/>
          </cell>
          <cell r="BK39"/>
          <cell r="BL39" t="str">
            <v/>
          </cell>
          <cell r="BM39" t="str">
            <v>○</v>
          </cell>
          <cell r="BN39" t="b">
            <v>1</v>
          </cell>
          <cell r="BO39" t="b">
            <v>1</v>
          </cell>
        </row>
        <row r="40">
          <cell r="G40"/>
          <cell r="H40"/>
          <cell r="I40"/>
          <cell r="J40"/>
          <cell r="K40"/>
          <cell r="L40"/>
          <cell r="M40"/>
          <cell r="N40"/>
          <cell r="O40"/>
          <cell r="P40"/>
          <cell r="Q40"/>
          <cell r="R40"/>
          <cell r="S40"/>
          <cell r="T40"/>
          <cell r="U40"/>
          <cell r="V40"/>
          <cell r="W40" t="str">
            <v>－</v>
          </cell>
          <cell r="X40"/>
          <cell r="Y40"/>
          <cell r="Z40"/>
          <cell r="AA40"/>
          <cell r="AB40"/>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t="str">
            <v>予定価格</v>
          </cell>
          <cell r="BD40" t="str">
            <v>×</v>
          </cell>
          <cell r="BE40" t="str">
            <v>×</v>
          </cell>
          <cell r="BF40" t="str">
            <v>×</v>
          </cell>
          <cell r="BG40" t="str">
            <v>×</v>
          </cell>
          <cell r="BH40" t="str">
            <v/>
          </cell>
          <cell r="BI40">
            <v>0</v>
          </cell>
          <cell r="BJ40" t="str">
            <v/>
          </cell>
          <cell r="BK40"/>
          <cell r="BL40" t="str">
            <v/>
          </cell>
          <cell r="BM40" t="str">
            <v>○</v>
          </cell>
          <cell r="BN40" t="b">
            <v>1</v>
          </cell>
          <cell r="BO40" t="b">
            <v>1</v>
          </cell>
        </row>
        <row r="41">
          <cell r="G41"/>
          <cell r="H41"/>
          <cell r="I41"/>
          <cell r="J41"/>
          <cell r="K41"/>
          <cell r="L41"/>
          <cell r="M41"/>
          <cell r="N41"/>
          <cell r="O41"/>
          <cell r="P41"/>
          <cell r="Q41"/>
          <cell r="R41"/>
          <cell r="S41"/>
          <cell r="T41"/>
          <cell r="U41"/>
          <cell r="V41"/>
          <cell r="W41" t="str">
            <v>－</v>
          </cell>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t="str">
            <v>予定価格</v>
          </cell>
          <cell r="BD41" t="str">
            <v>×</v>
          </cell>
          <cell r="BE41" t="str">
            <v>×</v>
          </cell>
          <cell r="BF41" t="str">
            <v>×</v>
          </cell>
          <cell r="BG41" t="str">
            <v>×</v>
          </cell>
          <cell r="BH41" t="str">
            <v/>
          </cell>
          <cell r="BI41">
            <v>0</v>
          </cell>
          <cell r="BJ41" t="str">
            <v/>
          </cell>
          <cell r="BK41"/>
          <cell r="BL41" t="str">
            <v/>
          </cell>
          <cell r="BM41" t="str">
            <v>○</v>
          </cell>
          <cell r="BN41" t="b">
            <v>1</v>
          </cell>
          <cell r="BO41" t="b">
            <v>1</v>
          </cell>
        </row>
        <row r="42">
          <cell r="G42"/>
          <cell r="H42"/>
          <cell r="I42"/>
          <cell r="J42"/>
          <cell r="K42"/>
          <cell r="L42"/>
          <cell r="M42"/>
          <cell r="N42"/>
          <cell r="O42"/>
          <cell r="P42"/>
          <cell r="Q42"/>
          <cell r="R42"/>
          <cell r="S42"/>
          <cell r="T42"/>
          <cell r="U42"/>
          <cell r="V42"/>
          <cell r="W42" t="str">
            <v>－</v>
          </cell>
          <cell r="X42"/>
          <cell r="Y42"/>
          <cell r="Z42"/>
          <cell r="AA42"/>
          <cell r="AB42"/>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t="str">
            <v>予定価格</v>
          </cell>
          <cell r="BD42" t="str">
            <v>×</v>
          </cell>
          <cell r="BE42" t="str">
            <v>×</v>
          </cell>
          <cell r="BF42" t="str">
            <v>×</v>
          </cell>
          <cell r="BG42" t="str">
            <v>×</v>
          </cell>
          <cell r="BH42" t="str">
            <v/>
          </cell>
          <cell r="BI42">
            <v>0</v>
          </cell>
          <cell r="BJ42" t="str">
            <v/>
          </cell>
          <cell r="BK42"/>
          <cell r="BL42" t="str">
            <v/>
          </cell>
          <cell r="BM42" t="str">
            <v>○</v>
          </cell>
          <cell r="BN42" t="b">
            <v>1</v>
          </cell>
          <cell r="BO42" t="b">
            <v>1</v>
          </cell>
        </row>
        <row r="43">
          <cell r="G43"/>
          <cell r="H43"/>
          <cell r="I43"/>
          <cell r="J43"/>
          <cell r="K43"/>
          <cell r="L43"/>
          <cell r="M43"/>
          <cell r="N43"/>
          <cell r="O43"/>
          <cell r="P43"/>
          <cell r="Q43"/>
          <cell r="R43"/>
          <cell r="S43"/>
          <cell r="T43"/>
          <cell r="U43"/>
          <cell r="V43"/>
          <cell r="W43" t="str">
            <v>－</v>
          </cell>
          <cell r="X43"/>
          <cell r="Y43"/>
          <cell r="Z43"/>
          <cell r="AA43"/>
          <cell r="AB43"/>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t="str">
            <v>予定価格</v>
          </cell>
          <cell r="BD43" t="str">
            <v>×</v>
          </cell>
          <cell r="BE43" t="str">
            <v>×</v>
          </cell>
          <cell r="BF43" t="str">
            <v>×</v>
          </cell>
          <cell r="BG43" t="str">
            <v>×</v>
          </cell>
          <cell r="BH43" t="str">
            <v/>
          </cell>
          <cell r="BI43">
            <v>0</v>
          </cell>
          <cell r="BJ43" t="str">
            <v/>
          </cell>
          <cell r="BK43"/>
          <cell r="BL43" t="str">
            <v/>
          </cell>
          <cell r="BM43" t="str">
            <v>○</v>
          </cell>
          <cell r="BN43" t="b">
            <v>1</v>
          </cell>
          <cell r="BO43" t="b">
            <v>1</v>
          </cell>
        </row>
        <row r="44">
          <cell r="G44"/>
          <cell r="H44"/>
          <cell r="I44"/>
          <cell r="J44"/>
          <cell r="K44"/>
          <cell r="L44"/>
          <cell r="M44"/>
          <cell r="N44"/>
          <cell r="O44"/>
          <cell r="P44"/>
          <cell r="Q44"/>
          <cell r="R44"/>
          <cell r="S44"/>
          <cell r="T44"/>
          <cell r="U44"/>
          <cell r="V44"/>
          <cell r="W44" t="str">
            <v>－</v>
          </cell>
          <cell r="X44"/>
          <cell r="Y44"/>
          <cell r="Z44"/>
          <cell r="AA44"/>
          <cell r="AB44"/>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t="str">
            <v>予定価格</v>
          </cell>
          <cell r="BD44" t="str">
            <v>×</v>
          </cell>
          <cell r="BE44" t="str">
            <v>×</v>
          </cell>
          <cell r="BF44" t="str">
            <v>×</v>
          </cell>
          <cell r="BG44" t="str">
            <v>×</v>
          </cell>
          <cell r="BH44" t="str">
            <v/>
          </cell>
          <cell r="BI44">
            <v>0</v>
          </cell>
          <cell r="BJ44" t="str">
            <v/>
          </cell>
          <cell r="BK44"/>
          <cell r="BL44" t="str">
            <v/>
          </cell>
          <cell r="BM44" t="str">
            <v>○</v>
          </cell>
          <cell r="BN44" t="b">
            <v>1</v>
          </cell>
          <cell r="BO44" t="b">
            <v>1</v>
          </cell>
        </row>
        <row r="45">
          <cell r="G45"/>
          <cell r="H45"/>
          <cell r="I45"/>
          <cell r="J45"/>
          <cell r="K45"/>
          <cell r="L45"/>
          <cell r="M45"/>
          <cell r="N45"/>
          <cell r="O45"/>
          <cell r="P45"/>
          <cell r="Q45"/>
          <cell r="R45"/>
          <cell r="S45"/>
          <cell r="T45"/>
          <cell r="U45"/>
          <cell r="V45"/>
          <cell r="W45" t="str">
            <v>－</v>
          </cell>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t="str">
            <v>予定価格</v>
          </cell>
          <cell r="BD45" t="str">
            <v>×</v>
          </cell>
          <cell r="BE45" t="str">
            <v>×</v>
          </cell>
          <cell r="BF45" t="str">
            <v>×</v>
          </cell>
          <cell r="BG45" t="str">
            <v>×</v>
          </cell>
          <cell r="BH45" t="str">
            <v/>
          </cell>
          <cell r="BI45">
            <v>0</v>
          </cell>
          <cell r="BJ45" t="str">
            <v/>
          </cell>
          <cell r="BK45"/>
          <cell r="BL45" t="str">
            <v/>
          </cell>
          <cell r="BM45" t="str">
            <v>○</v>
          </cell>
          <cell r="BN45" t="b">
            <v>1</v>
          </cell>
          <cell r="BO45" t="b">
            <v>1</v>
          </cell>
        </row>
        <row r="46">
          <cell r="G46"/>
          <cell r="H46"/>
          <cell r="I46"/>
          <cell r="J46"/>
          <cell r="K46"/>
          <cell r="L46"/>
          <cell r="M46"/>
          <cell r="N46"/>
          <cell r="O46"/>
          <cell r="P46"/>
          <cell r="Q46"/>
          <cell r="R46"/>
          <cell r="S46"/>
          <cell r="T46"/>
          <cell r="U46"/>
          <cell r="V46"/>
          <cell r="W46" t="str">
            <v>－</v>
          </cell>
          <cell r="X46"/>
          <cell r="Y46"/>
          <cell r="Z46"/>
          <cell r="AA46"/>
          <cell r="AB46"/>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t="str">
            <v>予定価格</v>
          </cell>
          <cell r="BD46" t="str">
            <v>×</v>
          </cell>
          <cell r="BE46" t="str">
            <v>×</v>
          </cell>
          <cell r="BF46" t="str">
            <v>×</v>
          </cell>
          <cell r="BG46" t="str">
            <v>×</v>
          </cell>
          <cell r="BH46" t="str">
            <v/>
          </cell>
          <cell r="BI46">
            <v>0</v>
          </cell>
          <cell r="BJ46" t="str">
            <v/>
          </cell>
          <cell r="BK46"/>
          <cell r="BL46" t="str">
            <v/>
          </cell>
          <cell r="BM46" t="str">
            <v>○</v>
          </cell>
          <cell r="BN46" t="b">
            <v>1</v>
          </cell>
          <cell r="BO46" t="b">
            <v>1</v>
          </cell>
        </row>
        <row r="47">
          <cell r="G47"/>
          <cell r="H47"/>
          <cell r="I47"/>
          <cell r="J47"/>
          <cell r="K47"/>
          <cell r="L47"/>
          <cell r="M47"/>
          <cell r="N47"/>
          <cell r="O47"/>
          <cell r="P47"/>
          <cell r="Q47"/>
          <cell r="R47"/>
          <cell r="S47"/>
          <cell r="T47"/>
          <cell r="U47"/>
          <cell r="V47"/>
          <cell r="W47" t="str">
            <v>－</v>
          </cell>
          <cell r="X47"/>
          <cell r="Y47"/>
          <cell r="Z47"/>
          <cell r="AA47"/>
          <cell r="AB47"/>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t="str">
            <v>予定価格</v>
          </cell>
          <cell r="BD47" t="str">
            <v>×</v>
          </cell>
          <cell r="BE47" t="str">
            <v>×</v>
          </cell>
          <cell r="BF47" t="str">
            <v>×</v>
          </cell>
          <cell r="BG47" t="str">
            <v>×</v>
          </cell>
          <cell r="BH47" t="str">
            <v/>
          </cell>
          <cell r="BI47">
            <v>0</v>
          </cell>
          <cell r="BJ47" t="str">
            <v/>
          </cell>
          <cell r="BK47"/>
          <cell r="BL47" t="str">
            <v/>
          </cell>
          <cell r="BM47" t="str">
            <v>○</v>
          </cell>
          <cell r="BN47" t="b">
            <v>1</v>
          </cell>
          <cell r="BO47" t="b">
            <v>1</v>
          </cell>
        </row>
        <row r="48">
          <cell r="G48"/>
          <cell r="H48"/>
          <cell r="I48"/>
          <cell r="J48"/>
          <cell r="K48"/>
          <cell r="L48"/>
          <cell r="M48"/>
          <cell r="N48"/>
          <cell r="O48"/>
          <cell r="P48"/>
          <cell r="Q48"/>
          <cell r="R48"/>
          <cell r="S48"/>
          <cell r="T48"/>
          <cell r="U48"/>
          <cell r="V48"/>
          <cell r="W48" t="str">
            <v>－</v>
          </cell>
          <cell r="X48"/>
          <cell r="Y48"/>
          <cell r="Z48"/>
          <cell r="AA48"/>
          <cell r="AB48"/>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t="str">
            <v>予定価格</v>
          </cell>
          <cell r="BD48" t="str">
            <v>×</v>
          </cell>
          <cell r="BE48" t="str">
            <v>×</v>
          </cell>
          <cell r="BF48" t="str">
            <v>×</v>
          </cell>
          <cell r="BG48" t="str">
            <v>×</v>
          </cell>
          <cell r="BH48" t="str">
            <v/>
          </cell>
          <cell r="BI48">
            <v>0</v>
          </cell>
          <cell r="BJ48" t="str">
            <v/>
          </cell>
          <cell r="BK48"/>
          <cell r="BL48" t="str">
            <v/>
          </cell>
          <cell r="BM48" t="str">
            <v>○</v>
          </cell>
          <cell r="BN48" t="b">
            <v>1</v>
          </cell>
          <cell r="BO48" t="b">
            <v>1</v>
          </cell>
        </row>
        <row r="49">
          <cell r="G49"/>
          <cell r="H49"/>
          <cell r="I49"/>
          <cell r="J49"/>
          <cell r="K49"/>
          <cell r="L49"/>
          <cell r="M49"/>
          <cell r="N49"/>
          <cell r="O49"/>
          <cell r="P49"/>
          <cell r="Q49"/>
          <cell r="R49"/>
          <cell r="S49"/>
          <cell r="T49"/>
          <cell r="U49"/>
          <cell r="V49"/>
          <cell r="W49" t="str">
            <v>－</v>
          </cell>
          <cell r="X49"/>
          <cell r="Y49"/>
          <cell r="Z49"/>
          <cell r="AA49"/>
          <cell r="AB49"/>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t="str">
            <v>予定価格</v>
          </cell>
          <cell r="BD49" t="str">
            <v>×</v>
          </cell>
          <cell r="BE49" t="str">
            <v>×</v>
          </cell>
          <cell r="BF49" t="str">
            <v>×</v>
          </cell>
          <cell r="BG49" t="str">
            <v>×</v>
          </cell>
          <cell r="BH49" t="str">
            <v/>
          </cell>
          <cell r="BI49">
            <v>0</v>
          </cell>
          <cell r="BJ49" t="str">
            <v/>
          </cell>
          <cell r="BK49"/>
          <cell r="BL49" t="str">
            <v/>
          </cell>
          <cell r="BM49" t="str">
            <v>○</v>
          </cell>
          <cell r="BN49" t="b">
            <v>1</v>
          </cell>
          <cell r="BO49" t="b">
            <v>1</v>
          </cell>
        </row>
        <row r="50">
          <cell r="G50"/>
          <cell r="H50"/>
          <cell r="I50"/>
          <cell r="J50"/>
          <cell r="K50"/>
          <cell r="L50"/>
          <cell r="M50"/>
          <cell r="N50"/>
          <cell r="O50"/>
          <cell r="P50"/>
          <cell r="Q50"/>
          <cell r="R50"/>
          <cell r="S50"/>
          <cell r="T50"/>
          <cell r="U50"/>
          <cell r="V50"/>
          <cell r="W50" t="str">
            <v>－</v>
          </cell>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t="str">
            <v>予定価格</v>
          </cell>
          <cell r="BD50" t="str">
            <v>×</v>
          </cell>
          <cell r="BE50" t="str">
            <v>×</v>
          </cell>
          <cell r="BF50" t="str">
            <v>×</v>
          </cell>
          <cell r="BG50" t="str">
            <v>×</v>
          </cell>
          <cell r="BH50" t="str">
            <v/>
          </cell>
          <cell r="BI50">
            <v>0</v>
          </cell>
          <cell r="BJ50" t="str">
            <v/>
          </cell>
          <cell r="BK50"/>
          <cell r="BL50" t="str">
            <v/>
          </cell>
          <cell r="BM50" t="str">
            <v>○</v>
          </cell>
          <cell r="BN50" t="b">
            <v>1</v>
          </cell>
          <cell r="BO50" t="b">
            <v>1</v>
          </cell>
        </row>
        <row r="51">
          <cell r="G51"/>
          <cell r="H51"/>
          <cell r="I51"/>
          <cell r="J51"/>
          <cell r="K51"/>
          <cell r="L51"/>
          <cell r="M51"/>
          <cell r="N51"/>
          <cell r="O51"/>
          <cell r="P51"/>
          <cell r="Q51"/>
          <cell r="R51"/>
          <cell r="S51"/>
          <cell r="T51"/>
          <cell r="U51"/>
          <cell r="V51"/>
          <cell r="W51" t="str">
            <v>－</v>
          </cell>
          <cell r="X51"/>
          <cell r="Y51"/>
          <cell r="Z51"/>
          <cell r="AA51"/>
          <cell r="AB51"/>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t="str">
            <v>予定価格</v>
          </cell>
          <cell r="BD51" t="str">
            <v>×</v>
          </cell>
          <cell r="BE51" t="str">
            <v>×</v>
          </cell>
          <cell r="BF51" t="str">
            <v>×</v>
          </cell>
          <cell r="BG51" t="str">
            <v>×</v>
          </cell>
          <cell r="BH51" t="str">
            <v/>
          </cell>
          <cell r="BI51">
            <v>0</v>
          </cell>
          <cell r="BJ51" t="str">
            <v/>
          </cell>
          <cell r="BK51"/>
          <cell r="BL51" t="str">
            <v/>
          </cell>
          <cell r="BM51" t="str">
            <v>○</v>
          </cell>
          <cell r="BN51" t="b">
            <v>1</v>
          </cell>
          <cell r="BO51" t="b">
            <v>1</v>
          </cell>
        </row>
        <row r="52">
          <cell r="G52"/>
          <cell r="H52"/>
          <cell r="I52"/>
          <cell r="J52"/>
          <cell r="K52"/>
          <cell r="L52"/>
          <cell r="M52"/>
          <cell r="N52"/>
          <cell r="O52"/>
          <cell r="P52"/>
          <cell r="Q52"/>
          <cell r="R52"/>
          <cell r="S52"/>
          <cell r="T52"/>
          <cell r="U52"/>
          <cell r="V52"/>
          <cell r="W52" t="str">
            <v>－</v>
          </cell>
          <cell r="X52"/>
          <cell r="Y52"/>
          <cell r="Z52"/>
          <cell r="AA52"/>
          <cell r="AB52"/>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t="str">
            <v>予定価格</v>
          </cell>
          <cell r="BD52" t="str">
            <v>×</v>
          </cell>
          <cell r="BE52" t="str">
            <v>×</v>
          </cell>
          <cell r="BF52" t="str">
            <v>×</v>
          </cell>
          <cell r="BG52" t="str">
            <v>×</v>
          </cell>
          <cell r="BH52" t="str">
            <v/>
          </cell>
          <cell r="BI52">
            <v>0</v>
          </cell>
          <cell r="BJ52" t="str">
            <v/>
          </cell>
          <cell r="BK52"/>
          <cell r="BL52" t="str">
            <v/>
          </cell>
          <cell r="BM52" t="str">
            <v>○</v>
          </cell>
          <cell r="BN52" t="b">
            <v>1</v>
          </cell>
          <cell r="BO52" t="b">
            <v>1</v>
          </cell>
        </row>
        <row r="53">
          <cell r="G53"/>
          <cell r="H53"/>
          <cell r="I53"/>
          <cell r="J53"/>
          <cell r="K53"/>
          <cell r="L53"/>
          <cell r="M53"/>
          <cell r="N53"/>
          <cell r="O53"/>
          <cell r="P53"/>
          <cell r="Q53"/>
          <cell r="R53"/>
          <cell r="S53"/>
          <cell r="T53"/>
          <cell r="U53"/>
          <cell r="V53"/>
          <cell r="W53" t="str">
            <v>－</v>
          </cell>
          <cell r="X53"/>
          <cell r="Y53"/>
          <cell r="Z53"/>
          <cell r="AA53"/>
          <cell r="AB53"/>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t="str">
            <v>予定価格</v>
          </cell>
          <cell r="BD53" t="str">
            <v>×</v>
          </cell>
          <cell r="BE53" t="str">
            <v>×</v>
          </cell>
          <cell r="BF53" t="str">
            <v>×</v>
          </cell>
          <cell r="BG53" t="str">
            <v>×</v>
          </cell>
          <cell r="BH53" t="str">
            <v/>
          </cell>
          <cell r="BI53">
            <v>0</v>
          </cell>
          <cell r="BJ53" t="str">
            <v/>
          </cell>
          <cell r="BK53"/>
          <cell r="BL53" t="str">
            <v/>
          </cell>
          <cell r="BM53" t="str">
            <v>○</v>
          </cell>
          <cell r="BN53" t="b">
            <v>1</v>
          </cell>
          <cell r="BO53" t="b">
            <v>1</v>
          </cell>
        </row>
        <row r="54">
          <cell r="G54"/>
          <cell r="H54"/>
          <cell r="I54"/>
          <cell r="J54"/>
          <cell r="K54"/>
          <cell r="L54"/>
          <cell r="M54"/>
          <cell r="N54"/>
          <cell r="O54"/>
          <cell r="P54"/>
          <cell r="Q54"/>
          <cell r="R54"/>
          <cell r="S54"/>
          <cell r="T54"/>
          <cell r="U54"/>
          <cell r="V54"/>
          <cell r="W54" t="str">
            <v>－</v>
          </cell>
          <cell r="X54"/>
          <cell r="Y54"/>
          <cell r="Z54"/>
          <cell r="AA54"/>
          <cell r="AB54"/>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t="str">
            <v>予定価格</v>
          </cell>
          <cell r="BD54" t="str">
            <v>×</v>
          </cell>
          <cell r="BE54" t="str">
            <v>×</v>
          </cell>
          <cell r="BF54" t="str">
            <v>×</v>
          </cell>
          <cell r="BG54" t="str">
            <v>×</v>
          </cell>
          <cell r="BH54" t="str">
            <v/>
          </cell>
          <cell r="BI54">
            <v>0</v>
          </cell>
          <cell r="BJ54" t="str">
            <v/>
          </cell>
          <cell r="BK54"/>
          <cell r="BL54" t="str">
            <v/>
          </cell>
          <cell r="BM54" t="str">
            <v>○</v>
          </cell>
          <cell r="BN54" t="b">
            <v>1</v>
          </cell>
          <cell r="BO54" t="b">
            <v>1</v>
          </cell>
        </row>
        <row r="55">
          <cell r="G55"/>
          <cell r="H55"/>
          <cell r="I55"/>
          <cell r="J55"/>
          <cell r="K55"/>
          <cell r="L55"/>
          <cell r="M55"/>
          <cell r="N55"/>
          <cell r="O55"/>
          <cell r="P55"/>
          <cell r="Q55"/>
          <cell r="R55"/>
          <cell r="S55"/>
          <cell r="T55"/>
          <cell r="U55"/>
          <cell r="V55"/>
          <cell r="W55" t="str">
            <v>－</v>
          </cell>
          <cell r="X55"/>
          <cell r="Y55"/>
          <cell r="Z55"/>
          <cell r="AA55"/>
          <cell r="AB55"/>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t="str">
            <v>予定価格</v>
          </cell>
          <cell r="BD55" t="str">
            <v>×</v>
          </cell>
          <cell r="BE55" t="str">
            <v>×</v>
          </cell>
          <cell r="BF55" t="str">
            <v>×</v>
          </cell>
          <cell r="BG55" t="str">
            <v>×</v>
          </cell>
          <cell r="BH55" t="str">
            <v/>
          </cell>
          <cell r="BI55">
            <v>0</v>
          </cell>
          <cell r="BJ55" t="str">
            <v/>
          </cell>
          <cell r="BK55"/>
          <cell r="BL55" t="str">
            <v/>
          </cell>
          <cell r="BM55" t="str">
            <v>○</v>
          </cell>
          <cell r="BN55" t="b">
            <v>1</v>
          </cell>
          <cell r="BO55" t="b">
            <v>1</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Zeros="0" tabSelected="1" view="pageBreakPreview" topLeftCell="B1" zoomScale="80" zoomScaleNormal="100" zoomScaleSheetLayoutView="80" workbookViewId="0">
      <selection activeCell="D16" sqref="D16"/>
    </sheetView>
  </sheetViews>
  <sheetFormatPr defaultColWidth="9" defaultRowHeight="13.5"/>
  <cols>
    <col min="1" max="1" width="0" style="2" hidden="1" customWidth="1"/>
    <col min="2" max="2" width="30.625" style="1" customWidth="1"/>
    <col min="3" max="3" width="20.625" style="2" customWidth="1"/>
    <col min="4" max="4" width="14.375" style="3" customWidth="1"/>
    <col min="5" max="5" width="20.625" style="4" customWidth="1"/>
    <col min="6" max="6" width="15.625" style="4" customWidth="1"/>
    <col min="7" max="7" width="14.375" style="4" customWidth="1"/>
    <col min="8" max="8" width="14.625" style="5" customWidth="1"/>
    <col min="9" max="9" width="14.625" style="3" customWidth="1"/>
    <col min="10" max="10" width="7.625" style="4" customWidth="1"/>
    <col min="11" max="12" width="8.125" style="4" customWidth="1"/>
    <col min="13" max="13" width="8.125" style="6" customWidth="1"/>
    <col min="14" max="14" width="12" style="4" customWidth="1"/>
    <col min="15" max="15" width="0" style="1" hidden="1" customWidth="1"/>
    <col min="16" max="16" width="11.25" style="1" hidden="1" customWidth="1"/>
    <col min="17" max="16384" width="9" style="1"/>
  </cols>
  <sheetData>
    <row r="1" spans="1:16" ht="27.75" customHeight="1">
      <c r="A1" s="27"/>
      <c r="B1" s="30" t="s">
        <v>0</v>
      </c>
      <c r="C1" s="31"/>
      <c r="D1" s="31"/>
      <c r="E1" s="31"/>
      <c r="F1" s="31"/>
      <c r="G1" s="31"/>
      <c r="H1" s="31"/>
      <c r="I1" s="31"/>
      <c r="J1" s="31"/>
      <c r="K1" s="31"/>
      <c r="L1" s="31"/>
      <c r="M1" s="31"/>
      <c r="N1" s="31"/>
    </row>
    <row r="2" spans="1:16">
      <c r="A2" s="28"/>
    </row>
    <row r="3" spans="1:16">
      <c r="A3" s="28"/>
      <c r="B3" s="7"/>
      <c r="N3" s="8"/>
    </row>
    <row r="4" spans="1:16" ht="21.95" customHeight="1">
      <c r="A4" s="28"/>
      <c r="B4" s="23" t="s">
        <v>1</v>
      </c>
      <c r="C4" s="23" t="s">
        <v>2</v>
      </c>
      <c r="D4" s="23" t="s">
        <v>3</v>
      </c>
      <c r="E4" s="23" t="s">
        <v>4</v>
      </c>
      <c r="F4" s="25" t="s">
        <v>5</v>
      </c>
      <c r="G4" s="23" t="s">
        <v>6</v>
      </c>
      <c r="H4" s="32" t="s">
        <v>7</v>
      </c>
      <c r="I4" s="23" t="s">
        <v>8</v>
      </c>
      <c r="J4" s="23" t="s">
        <v>9</v>
      </c>
      <c r="K4" s="24" t="s">
        <v>10</v>
      </c>
      <c r="L4" s="24"/>
      <c r="M4" s="24"/>
      <c r="N4" s="25" t="s">
        <v>11</v>
      </c>
    </row>
    <row r="5" spans="1:16" s="11" customFormat="1" ht="36" customHeight="1">
      <c r="A5" s="29"/>
      <c r="B5" s="23"/>
      <c r="C5" s="23"/>
      <c r="D5" s="23"/>
      <c r="E5" s="23"/>
      <c r="F5" s="26"/>
      <c r="G5" s="23"/>
      <c r="H5" s="32"/>
      <c r="I5" s="23"/>
      <c r="J5" s="23"/>
      <c r="K5" s="9" t="s">
        <v>12</v>
      </c>
      <c r="L5" s="9" t="s">
        <v>13</v>
      </c>
      <c r="M5" s="10" t="s">
        <v>14</v>
      </c>
      <c r="N5" s="26"/>
    </row>
    <row r="6" spans="1:16" s="11" customFormat="1" ht="78.75" customHeight="1">
      <c r="A6" s="12">
        <v>1</v>
      </c>
      <c r="B6" s="13" t="str">
        <f>IF(A6="","",VLOOKUP(A6,[7]令和4年度契約状況調査票!$C:$AW,7,FALSE))</f>
        <v>金沢国税局戸水分庁舎入退室管理システム及び監視用カメラ設備設置工事
一式</v>
      </c>
      <c r="C6" s="14" t="str">
        <f>IF(A6="","",VLOOKUP(A6,[7]令和4年度契約状況調査票!$C:$AW,8,FALSE))</f>
        <v>支出負担行為担当官
金沢国税局総務部次長
中村　憲二
石川県金沢市広坂２－２－６０</v>
      </c>
      <c r="D6" s="15">
        <f>IF(A6="","",VLOOKUP(A6,[7]令和4年度契約状況調査票!$C:$AW,11,FALSE))</f>
        <v>44733</v>
      </c>
      <c r="E6" s="13" t="str">
        <f>IF(A6="","",VLOOKUP(A6,[7]令和4年度契約状況調査票!$C:$AW,12,FALSE))</f>
        <v>北信テレネックス株式会社
石川県金沢市小橋町３－４７</v>
      </c>
      <c r="F6" s="16">
        <f>IF(A6="","",VLOOKUP(A6,[7]令和4年度契約状況調査票!$C:$AW,13,FALSE))</f>
        <v>2220001006055</v>
      </c>
      <c r="G6" s="17" t="str">
        <f>IF(A6="","",IF(VLOOKUP(A6,[7]令和4年度契約状況調査票!$C:$AW,16,FALSE)="②一般競争入札（総合評価方式）","一般競争入札"&amp;CHAR(10)&amp;"（総合評価方式）","一般競争入札"))</f>
        <v>一般競争入札</v>
      </c>
      <c r="H6" s="18">
        <f>IF(A6="","",IF(VLOOKUP(A6,[7]令和4年度契約状況調査票!$C:$AW,18,FALSE)="他官署で調達手続きを実施のため","他官署で調達手続きを実施のため",IF(VLOOKUP(A6,[7]令和4年度契約状況調査票!$C:$AW,25,FALSE)="②同種の他の契約の予定価格を類推されるおそれがあるため公表しない","同種の他の契約の予定価格を類推されるおそれがあるため公表しない",IF(VLOOKUP(A6,[7]令和4年度契約状況調査票!$C:$AW,25,FALSE)="－","－",IF(VLOOKUP(A6,[7]令和4年度契約状況調査票!$C:$AW,9,FALSE)&lt;&gt;"",TEXT(VLOOKUP(A6,[7]令和4年度契約状況調査票!$C:$AW,18,FALSE),"#,##0円")&amp;CHAR(10)&amp;"(A)",VLOOKUP(A6,[7]令和4年度契約状況調査票!$C:$AW,18,FALSE))))))</f>
        <v>11145186</v>
      </c>
      <c r="I6" s="18">
        <f>IF(A6="","",VLOOKUP(A6,[7]令和4年度契約状況調査票!$C:$AW,19,FALSE))</f>
        <v>7920000</v>
      </c>
      <c r="J6" s="19">
        <f>IF(A6="","",IF(VLOOKUP(A6,[7]令和4年度契約状況調査票!$C:$AW,18,FALSE)="他官署で調達手続きを実施のため","－",IF(VLOOKUP(A6,[7]令和4年度契約状況調査票!$C:$AW,25,FALSE)="②同種の他の契約の予定価格を類推されるおそれがあるため公表しない","－",IF(VLOOKUP(A6,[7]令和4年度契約状況調査票!$C:$AW,25,FALSE)="－","－",IF(VLOOKUP(A6,[7]令和4年度契約状況調査票!$C:$AW,9,FALSE)&lt;&gt;"",TEXT(VLOOKUP(A6,[7]令和4年度契約状況調査票!$C:$AW,21,FALSE),"#.0%")&amp;CHAR(10)&amp;"(B/A×100)",VLOOKUP(A6,[7]令和4年度契約状況調査票!$C:$AW,21,FALSE))))))</f>
        <v>0.71</v>
      </c>
      <c r="K6" s="20" t="str">
        <f>IF(A6="","",IF(VLOOKUP(A6,[7]令和4年度契約状況調査票!$C:$AW,14,FALSE)="①公益社団法人","公社",IF(VLOOKUP(A6,[7]令和4年度契約状況調査票!$C:$AW,14,FALSE)="②公益財団法人","公財","")))</f>
        <v/>
      </c>
      <c r="L6" s="20">
        <f>IF(A6="","",VLOOKUP(A6,[7]令和4年度契約状況調査票!$C:$AW,15,FALSE))</f>
        <v>0</v>
      </c>
      <c r="M6" s="21" t="str">
        <f>IF(A6="","",IF(VLOOKUP(A6,[7]令和4年度契約状況調査票!$C:$AW,15,FALSE)="国所管",VLOOKUP(A6,[7]令和4年度契約状況調査票!$C:$AW,26,FALSE),""))</f>
        <v/>
      </c>
      <c r="N6" s="22">
        <f>IF(A6="","",IF(AND(P6="○",O6="分担契約/単価契約"),"単価契約"&amp;CHAR(10)&amp;"予定調達総額 "&amp;TEXT(VLOOKUP(A6,[7]令和4年度契約状況調査票!$C:$AW,18,FALSE),"#,##0円")&amp;"(B)"&amp;CHAR(10)&amp;"分担契約"&amp;CHAR(10)&amp;VLOOKUP(A6,[7]令和4年度契約状況調査票!$C:$AW,34,FALSE),IF(AND(P6="○",O6="分担契約"),"分担契約"&amp;CHAR(10)&amp;"契約総額 "&amp;TEXT(VLOOKUP(A6,[7]令和4年度契約状況調査票!$C:$AW,18,FALSE),"#,##0円")&amp;"(B)"&amp;CHAR(10)&amp;VLOOKUP(A6,[7]令和4年度契約状況調査票!$C:$AW,34,FALSE),(IF(O6="分担契約/単価契約","単価契約"&amp;CHAR(10)&amp;"予定調達総額 "&amp;TEXT(VLOOKUP(A6,[7]令和4年度契約状況調査票!$C:$AW,18,FALSE),"#,##0円")&amp;CHAR(10)&amp;"分担契約"&amp;CHAR(10)&amp;VLOOKUP(A6,[7]令和4年度契約状況調査票!$C:$AW,34,FALSE),IF(O6="分担契約","分担契約"&amp;CHAR(10)&amp;"契約総額 "&amp;TEXT(VLOOKUP(A6,[7]令和4年度契約状況調査票!$C:$AW,18,FALSE),"#,##0円")&amp;CHAR(10)&amp;VLOOKUP(A6,[7]令和4年度契約状況調査票!$C:$AW,34,FALSE),IF(O6="単価契約","単価契約"&amp;CHAR(10)&amp;"予定調達総額 "&amp;TEXT(VLOOKUP(A6,[7]令和4年度契約状況調査票!$C:$AW,18,FALSE),"#,##0円")&amp;CHAR(10)&amp;VLOOKUP(A6,[7]令和4年度契約状況調査票!$C:$AW,34,FALSE),VLOOKUP(A6,[7]令和4年度契約状況調査票!$C:$AW,34,FALSE))))))))</f>
        <v>0</v>
      </c>
      <c r="O6" s="11" t="str">
        <f>IF(A6="","",VLOOKUP(A6,[7]令和4年度契約状況調査票!$C:$CE,55,FALSE))</f>
        <v>×</v>
      </c>
      <c r="P6" s="11" t="str">
        <f>IF(A6="","",IF(VLOOKUP(A6,[7]令和4年度契約状況調査票!$C:$AW,16,FALSE)="他官署で調達手続きを実施のため","×",IF(VLOOKUP(A6,[7]令和4年度契約状況調査票!$C:$AW,23,FALSE)="②同種の他の契約の予定価格を類推されるおそれがあるため公表しない","×","○")))</f>
        <v>○</v>
      </c>
    </row>
    <row r="7" spans="1:16" s="11" customFormat="1" ht="78.75" customHeight="1">
      <c r="A7" s="12">
        <f>IF(MAX([7]令和4年度契約状況調査票!C18:C24)&gt;=ROW()-5,ROW()-5,"")</f>
        <v>2</v>
      </c>
      <c r="B7" s="13" t="str">
        <f>IF(A7="","",VLOOKUP(A7,[7]令和4年度契約状況調査票!$C:$AW,7,FALSE))</f>
        <v>魚津合同庁舎電話交換機更新工事
一式</v>
      </c>
      <c r="C7" s="14" t="str">
        <f>IF(A7="","",VLOOKUP(A7,[7]令和4年度契約状況調査票!$C:$AW,8,FALSE))</f>
        <v>支出負担行為担当官
金沢国税局総務部次長
中村　憲二
石川県金沢市広坂２－２－６０
ほか３官署</v>
      </c>
      <c r="D7" s="15">
        <f>IF(A7="","",VLOOKUP(A7,[7]令和4年度契約状況調査票!$C:$AW,11,FALSE))</f>
        <v>44736</v>
      </c>
      <c r="E7" s="13" t="str">
        <f>IF(A7="","",VLOOKUP(A7,[7]令和4年度契約状況調査票!$C:$AW,12,FALSE))</f>
        <v>北信テレネックス株式会社
石川県金沢市小橋町３－４７</v>
      </c>
      <c r="F7" s="16">
        <f>IF(A7="","",VLOOKUP(A7,[7]令和4年度契約状況調査票!$C:$AW,13,FALSE))</f>
        <v>2220001006055</v>
      </c>
      <c r="G7" s="17" t="str">
        <f>IF(A7="","",IF(VLOOKUP(A7,[7]令和4年度契約状況調査票!$C:$AW,16,FALSE)="②一般競争入札（総合評価方式）","一般競争入札"&amp;CHAR(10)&amp;"（総合評価方式）","一般競争入札"))</f>
        <v>一般競争入札</v>
      </c>
      <c r="H7" s="18" t="str">
        <f>IF(A7="","",IF(VLOOKUP(A7,[7]令和4年度契約状況調査票!$C:$AW,18,FALSE)="他官署で調達手続きを実施のため","他官署で調達手続きを実施のため",IF(VLOOKUP(A7,[7]令和4年度契約状況調査票!$C:$AW,25,FALSE)="②同種の他の契約の予定価格を類推されるおそれがあるため公表しない","同種の他の契約の予定価格を類推されるおそれがあるため公表しない",IF(VLOOKUP(A7,[7]令和4年度契約状況調査票!$C:$AW,25,FALSE)="－","－",IF(VLOOKUP(A7,[7]令和4年度契約状況調査票!$C:$AW,9,FALSE)&lt;&gt;"",TEXT(VLOOKUP(A7,[7]令和4年度契約状況調査票!$C:$AW,18,FALSE),"#,##0円")&amp;CHAR(10)&amp;"(A)",VLOOKUP(A7,[7]令和4年度契約状況調査票!$C:$AW,18,FALSE))))))</f>
        <v>8,084,670円
(A)</v>
      </c>
      <c r="I7" s="18">
        <f>IF(A7="","",VLOOKUP(A7,[7]令和4年度契約状況調査票!$C:$AW,19,FALSE))</f>
        <v>1454376</v>
      </c>
      <c r="J7" s="19" t="str">
        <f>IF(A7="","",IF(VLOOKUP(A7,[7]令和4年度契約状況調査票!$C:$AW,18,FALSE)="他官署で調達手続きを実施のため","－",IF(VLOOKUP(A7,[7]令和4年度契約状況調査票!$C:$AW,25,FALSE)="②同種の他の契約の予定価格を類推されるおそれがあるため公表しない","－",IF(VLOOKUP(A7,[7]令和4年度契約状況調査票!$C:$AW,25,FALSE)="－","－",IF(VLOOKUP(A7,[7]令和4年度契約状況調査票!$C:$AW,9,FALSE)&lt;&gt;"",TEXT(VLOOKUP(A7,[7]令和4年度契約状況調査票!$C:$AW,21,FALSE),"#.0%")&amp;CHAR(10)&amp;"(B/A×100)",VLOOKUP(A7,[7]令和4年度契約状況調査票!$C:$AW,21,FALSE))))))</f>
        <v>32.6%
(B/A×100)</v>
      </c>
      <c r="K7" s="20" t="str">
        <f>IF(A7="","",IF(VLOOKUP(A7,[7]令和4年度契約状況調査票!$C:$AW,14,FALSE)="①公益社団法人","公社",IF(VLOOKUP(A7,[7]令和4年度契約状況調査票!$C:$AW,14,FALSE)="②公益財団法人","公財","")))</f>
        <v/>
      </c>
      <c r="L7" s="20">
        <f>IF(A7="","",VLOOKUP(A7,[7]令和4年度契約状況調査票!$C:$AW,15,FALSE))</f>
        <v>0</v>
      </c>
      <c r="M7" s="21" t="str">
        <f>IF(A7="","",IF(VLOOKUP(A7,[7]令和4年度契約状況調査票!$C:$AW,15,FALSE)="国所管",VLOOKUP(A7,[7]令和4年度契約状況調査票!$C:$AW,26,FALSE),""))</f>
        <v/>
      </c>
      <c r="N7" s="22" t="str">
        <f>IF(A7="","",IF(AND(P7="○",O7="分担契約/単価契約"),"単価契約"&amp;CHAR(10)&amp;"予定調達総額 "&amp;TEXT(VLOOKUP(A7,[7]令和4年度契約状況調査票!$C:$AW,18,FALSE),"#,##0円")&amp;"(B)"&amp;CHAR(10)&amp;"分担契約"&amp;CHAR(10)&amp;VLOOKUP(A7,[7]令和4年度契約状況調査票!$C:$AW,34,FALSE),IF(AND(P7="○",O7="分担契約"),"分担契約"&amp;CHAR(10)&amp;"契約総額 "&amp;TEXT(VLOOKUP(A7,[7]令和4年度契約状況調査票!$C:$AW,18,FALSE),"#,##0円")&amp;"(B)"&amp;CHAR(10)&amp;VLOOKUP(A7,[7]令和4年度契約状況調査票!$C:$AW,34,FALSE),(IF(O7="分担契約/単価契約","単価契約"&amp;CHAR(10)&amp;"予定調達総額 "&amp;TEXT(VLOOKUP(A7,[7]令和4年度契約状況調査票!$C:$AW,18,FALSE),"#,##0円")&amp;CHAR(10)&amp;"分担契約"&amp;CHAR(10)&amp;VLOOKUP(A7,[7]令和4年度契約状況調査票!$C:$AW,34,FALSE),IF(O7="分担契約","分担契約"&amp;CHAR(10)&amp;"契約総額 "&amp;TEXT(VLOOKUP(A7,[7]令和4年度契約状況調査票!$C:$AW,18,FALSE),"#,##0円")&amp;CHAR(10)&amp;VLOOKUP(A7,[7]令和4年度契約状況調査票!$C:$AW,34,FALSE),IF(O7="単価契約","単価契約"&amp;CHAR(10)&amp;"予定調達総額 "&amp;TEXT(VLOOKUP(A7,[7]令和4年度契約状況調査票!$C:$AW,18,FALSE),"#,##0円")&amp;CHAR(10)&amp;VLOOKUP(A7,[7]令和4年度契約状況調査票!$C:$AW,34,FALSE),VLOOKUP(A7,[7]令和4年度契約状況調査票!$C:$AW,34,FALSE))))))))</f>
        <v>分担契約
契約総額
2,640,000円
（B）</v>
      </c>
      <c r="O7" s="11" t="str">
        <f>IF(A7="","",VLOOKUP(A7,[7]令和4年度契約状況調査票!$C:$CE,55,FALSE))</f>
        <v>×</v>
      </c>
      <c r="P7" s="11" t="str">
        <f>IF(A7="","",IF(VLOOKUP(A7,[7]令和4年度契約状況調査票!$C:$AW,16,FALSE)="他官署で調達手続きを実施のため","×",IF(VLOOKUP(A7,[7]令和4年度契約状況調査票!$C:$AW,23,FALSE)="②同種の他の契約の予定価格を類推されるおそれがあるため公表しない","×","○")))</f>
        <v>○</v>
      </c>
    </row>
    <row r="8" spans="1:16" s="11" customFormat="1" ht="89.25" customHeight="1">
      <c r="A8" s="12">
        <f>IF(MAX([7]令和4年度契約状況調査票!C20:C24)&gt;=ROW()-5,ROW()-5,"")</f>
        <v>3</v>
      </c>
      <c r="B8" s="13" t="str">
        <f>IF(A8="","",VLOOKUP(A8,[7]令和4年度契約状況調査票!$C:$AW,7,FALSE))</f>
        <v>金沢駅西合同庁舎冷温水機（2号機）整備工事
一式</v>
      </c>
      <c r="C8" s="14" t="str">
        <f>IF(A8="","",VLOOKUP(A8,[7]令和4年度契約状況調査票!$C:$AW,8,FALSE))</f>
        <v>支出負担行為担当官
金沢国税局総務部次長
中村　憲二
石川県金沢市広坂２－２－６０
ほか８官署等</v>
      </c>
      <c r="D8" s="15">
        <f>IF(A8="","",VLOOKUP(A8,[7]令和4年度契約状況調査票!$C:$AW,11,FALSE))</f>
        <v>44739</v>
      </c>
      <c r="E8" s="13" t="str">
        <f>IF(A8="","",VLOOKUP(A8,[7]令和4年度契約状況調査票!$C:$AW,12,FALSE))</f>
        <v>株式会社ムラシマ事務所
石川県金沢市泉野出町２－７－１３</v>
      </c>
      <c r="F8" s="16">
        <f>IF(A8="","",VLOOKUP(A8,[7]令和4年度契約状況調査票!$C:$AW,13,FALSE))</f>
        <v>3220001006995</v>
      </c>
      <c r="G8" s="17" t="str">
        <f>IF(A8="","",IF(VLOOKUP(A8,[7]令和4年度契約状況調査票!$C:$AW,16,FALSE)="②一般競争入札（総合評価方式）","一般競争入札"&amp;CHAR(10)&amp;"（総合評価方式）","一般競争入札"))</f>
        <v>一般競争入札</v>
      </c>
      <c r="H8" s="18" t="str">
        <f>IF(A8="","",IF(VLOOKUP(A8,[7]令和4年度契約状況調査票!$C:$AW,18,FALSE)="他官署で調達手続きを実施のため","他官署で調達手続きを実施のため",IF(VLOOKUP(A8,[7]令和4年度契約状況調査票!$C:$AW,25,FALSE)="②同種の他の契約の予定価格を類推されるおそれがあるため公表しない","同種の他の契約の予定価格を類推されるおそれがあるため公表しない",IF(VLOOKUP(A8,[7]令和4年度契約状況調査票!$C:$AW,25,FALSE)="－","－",IF(VLOOKUP(A8,[7]令和4年度契約状況調査票!$C:$AW,9,FALSE)&lt;&gt;"",TEXT(VLOOKUP(A8,[7]令和4年度契約状況調査票!$C:$AW,18,FALSE),"#,##0円")&amp;CHAR(10)&amp;"(A)",VLOOKUP(A8,[7]令和4年度契約状況調査票!$C:$AW,18,FALSE))))))</f>
        <v>8,781,850円
(A)</v>
      </c>
      <c r="I8" s="18">
        <f>IF(A8="","",VLOOKUP(A8,[7]令和4年度契約状況調査票!$C:$AW,19,FALSE))</f>
        <v>3769172</v>
      </c>
      <c r="J8" s="19" t="str">
        <f>IF(A8="","",IF(VLOOKUP(A8,[7]令和4年度契約状況調査票!$C:$AW,18,FALSE)="他官署で調達手続きを実施のため","－",IF(VLOOKUP(A8,[7]令和4年度契約状況調査票!$C:$AW,25,FALSE)="②同種の他の契約の予定価格を類推されるおそれがあるため公表しない","－",IF(VLOOKUP(A8,[7]令和4年度契約状況調査票!$C:$AW,25,FALSE)="－","－",IF(VLOOKUP(A8,[7]令和4年度契約状況調査票!$C:$AW,9,FALSE)&lt;&gt;"",TEXT(VLOOKUP(A8,[7]令和4年度契約状況調査票!$C:$AW,21,FALSE),"#.0%")&amp;CHAR(10)&amp;"(B/A×100)",VLOOKUP(A8,[7]令和4年度契約状況調査票!$C:$AW,21,FALSE))))))</f>
        <v>85.1%
(B/A×100)</v>
      </c>
      <c r="K8" s="20" t="str">
        <f>IF(A8="","",IF(VLOOKUP(A8,[7]令和4年度契約状況調査票!$C:$AW,14,FALSE)="①公益社団法人","公社",IF(VLOOKUP(A8,[7]令和4年度契約状況調査票!$C:$AW,14,FALSE)="②公益財団法人","公財","")))</f>
        <v/>
      </c>
      <c r="L8" s="20">
        <f>IF(A8="","",VLOOKUP(A8,[7]令和4年度契約状況調査票!$C:$AW,15,FALSE))</f>
        <v>0</v>
      </c>
      <c r="M8" s="21" t="str">
        <f>IF(A8="","",IF(VLOOKUP(A8,[7]令和4年度契約状況調査票!$C:$AW,15,FALSE)="国所管",VLOOKUP(A8,[7]令和4年度契約状況調査票!$C:$AW,26,FALSE),""))</f>
        <v/>
      </c>
      <c r="N8" s="22" t="str">
        <f>IF(A8="","",IF(AND(P8="○",O8="分担契約/単価契約"),"単価契約"&amp;CHAR(10)&amp;"予定調達総額 "&amp;TEXT(VLOOKUP(A8,[7]令和4年度契約状況調査票!$C:$AW,18,FALSE),"#,##0円")&amp;"(B)"&amp;CHAR(10)&amp;"分担契約"&amp;CHAR(10)&amp;VLOOKUP(A8,[7]令和4年度契約状況調査票!$C:$AW,34,FALSE),IF(AND(P8="○",O8="分担契約"),"分担契約"&amp;CHAR(10)&amp;"契約総額 "&amp;TEXT(VLOOKUP(A8,[7]令和4年度契約状況調査票!$C:$AW,18,FALSE),"#,##0円")&amp;"(B)"&amp;CHAR(10)&amp;VLOOKUP(A8,[7]令和4年度契約状況調査票!$C:$AW,34,FALSE),(IF(O8="分担契約/単価契約","単価契約"&amp;CHAR(10)&amp;"予定調達総額 "&amp;TEXT(VLOOKUP(A8,[7]令和4年度契約状況調査票!$C:$AW,18,FALSE),"#,##0円")&amp;CHAR(10)&amp;"分担契約"&amp;CHAR(10)&amp;VLOOKUP(A8,[7]令和4年度契約状況調査票!$C:$AW,34,FALSE),IF(O8="分担契約","分担契約"&amp;CHAR(10)&amp;"契約総額 "&amp;TEXT(VLOOKUP(A8,[7]令和4年度契約状況調査票!$C:$AW,18,FALSE),"#,##0円")&amp;CHAR(10)&amp;VLOOKUP(A8,[7]令和4年度契約状況調査票!$C:$AW,34,FALSE),IF(O8="単価契約","単価契約"&amp;CHAR(10)&amp;"予定調達総額 "&amp;TEXT(VLOOKUP(A8,[7]令和4年度契約状況調査票!$C:$AW,18,FALSE),"#,##0円")&amp;CHAR(10)&amp;VLOOKUP(A8,[7]令和4年度契約状況調査票!$C:$AW,34,FALSE),VLOOKUP(A8,[7]令和4年度契約状況調査票!$C:$AW,34,FALSE))))))))</f>
        <v>分担契約
契約総額
7,480,000円
（B）</v>
      </c>
      <c r="O8" s="11" t="str">
        <f>IF(A8="","",VLOOKUP(A8,[7]令和4年度契約状況調査票!$C:$CE,55,FALSE))</f>
        <v>×</v>
      </c>
      <c r="P8" s="11" t="str">
        <f>IF(A8="","",IF(VLOOKUP(A8,[7]令和4年度契約状況調査票!$C:$AW,16,FALSE)="他官署で調達手続きを実施のため","×",IF(VLOOKUP(A8,[7]令和4年度契約状況調査票!$C:$AW,23,FALSE)="②同種の他の契約の予定価格を類推されるおそれがあるため公表しない","×","○")))</f>
        <v>○</v>
      </c>
    </row>
    <row r="9" spans="1:16" s="11" customFormat="1" ht="60" customHeight="1">
      <c r="A9" s="12" t="str">
        <f>IF(MAX([7]令和4年度契約状況調査票!C23:C24)&gt;=ROW()-5,ROW()-5,"")</f>
        <v/>
      </c>
      <c r="B9" s="13" t="str">
        <f>IF(A9="","",VLOOKUP(A9,[7]令和4年度契約状況調査票!$C:$AW,7,FALSE))</f>
        <v/>
      </c>
      <c r="C9" s="14" t="s">
        <v>15</v>
      </c>
      <c r="D9" s="15" t="str">
        <f>IF(A9="","",VLOOKUP(A9,[7]令和4年度契約状況調査票!$C:$AW,11,FALSE))</f>
        <v/>
      </c>
      <c r="E9" s="13" t="str">
        <f>IF(A9="","",VLOOKUP(A9,[7]令和4年度契約状況調査票!$C:$AW,12,FALSE))</f>
        <v/>
      </c>
      <c r="F9" s="16" t="str">
        <f>IF(A9="","",VLOOKUP(A9,[7]令和4年度契約状況調査票!$C:$AW,13,FALSE))</f>
        <v/>
      </c>
      <c r="G9" s="17" t="str">
        <f>IF(A9="","",IF(VLOOKUP(A9,[7]令和4年度契約状況調査票!$C:$AW,16,FALSE)="②一般競争入札（総合評価方式）","一般競争入札"&amp;CHAR(10)&amp;"（総合評価方式）","一般競争入札"))</f>
        <v/>
      </c>
      <c r="H9" s="18" t="str">
        <f>IF(A9="","",IF(VLOOKUP(A9,[7]令和4年度契約状況調査票!$C:$AW,18,FALSE)="他官署で調達手続きを実施のため","他官署で調達手続きを実施のため",IF(VLOOKUP(A9,[7]令和4年度契約状況調査票!$C:$AW,25,FALSE)="②同種の他の契約の予定価格を類推されるおそれがあるため公表しない","同種の他の契約の予定価格を類推されるおそれがあるため公表しない",IF(VLOOKUP(A9,[7]令和4年度契約状況調査票!$C:$AW,25,FALSE)="－","－",IF(VLOOKUP(A9,[7]令和4年度契約状況調査票!$C:$AW,9,FALSE)&lt;&gt;"",TEXT(VLOOKUP(A9,[7]令和4年度契約状況調査票!$C:$AW,18,FALSE),"#,##0円")&amp;CHAR(10)&amp;"(A)",VLOOKUP(A9,[7]令和4年度契約状況調査票!$C:$AW,18,FALSE))))))</f>
        <v/>
      </c>
      <c r="I9" s="18" t="str">
        <f>IF(A9="","",VLOOKUP(A9,[7]令和4年度契約状況調査票!$C:$AW,19,FALSE))</f>
        <v/>
      </c>
      <c r="J9" s="19" t="str">
        <f>IF(A9="","",IF(VLOOKUP(A9,[7]令和4年度契約状況調査票!$C:$AW,18,FALSE)="他官署で調達手続きを実施のため","－",IF(VLOOKUP(A9,[7]令和4年度契約状況調査票!$C:$AW,25,FALSE)="②同種の他の契約の予定価格を類推されるおそれがあるため公表しない","－",IF(VLOOKUP(A9,[7]令和4年度契約状況調査票!$C:$AW,25,FALSE)="－","－",IF(VLOOKUP(A9,[7]令和4年度契約状況調査票!$C:$AW,9,FALSE)&lt;&gt;"",TEXT(VLOOKUP(A9,[7]令和4年度契約状況調査票!$C:$AW,21,FALSE),"#.0%")&amp;CHAR(10)&amp;"(B/A×100)",VLOOKUP(A9,[7]令和4年度契約状況調査票!$C:$AW,21,FALSE))))))</f>
        <v/>
      </c>
      <c r="K9" s="20" t="str">
        <f>IF(A9="","",IF(VLOOKUP(A9,[7]令和4年度契約状況調査票!$C:$AW,14,FALSE)="①公益社団法人","公社",IF(VLOOKUP(A9,[7]令和4年度契約状況調査票!$C:$AW,14,FALSE)="②公益財団法人","公財","")))</f>
        <v/>
      </c>
      <c r="L9" s="20" t="str">
        <f>IF(A9="","",VLOOKUP(A9,[7]令和4年度契約状況調査票!$C:$AW,15,FALSE))</f>
        <v/>
      </c>
      <c r="M9" s="21" t="str">
        <f>IF(A9="","",IF(VLOOKUP(A9,[7]令和4年度契約状況調査票!$C:$AW,15,FALSE)="国所管",VLOOKUP(A9,[7]令和4年度契約状況調査票!$C:$AW,26,FALSE),""))</f>
        <v/>
      </c>
      <c r="N9" s="22" t="str">
        <f>IF(A9="","",IF(AND(P9="○",O9="分担契約/単価契約"),"単価契約"&amp;CHAR(10)&amp;"予定調達総額 "&amp;TEXT(VLOOKUP(A9,[7]令和4年度契約状況調査票!$C:$AW,18,FALSE),"#,##0円")&amp;"(B)"&amp;CHAR(10)&amp;"分担契約"&amp;CHAR(10)&amp;VLOOKUP(A9,[7]令和4年度契約状況調査票!$C:$AW,34,FALSE),IF(AND(P9="○",O9="分担契約"),"分担契約"&amp;CHAR(10)&amp;"契約総額 "&amp;TEXT(VLOOKUP(A9,[7]令和4年度契約状況調査票!$C:$AW,18,FALSE),"#,##0円")&amp;"(B)"&amp;CHAR(10)&amp;VLOOKUP(A9,[7]令和4年度契約状況調査票!$C:$AW,34,FALSE),(IF(O9="分担契約/単価契約","単価契約"&amp;CHAR(10)&amp;"予定調達総額 "&amp;TEXT(VLOOKUP(A9,[7]令和4年度契約状況調査票!$C:$AW,18,FALSE),"#,##0円")&amp;CHAR(10)&amp;"分担契約"&amp;CHAR(10)&amp;VLOOKUP(A9,[7]令和4年度契約状況調査票!$C:$AW,34,FALSE),IF(O9="分担契約","分担契約"&amp;CHAR(10)&amp;"契約総額 "&amp;TEXT(VLOOKUP(A9,[7]令和4年度契約状況調査票!$C:$AW,18,FALSE),"#,##0円")&amp;CHAR(10)&amp;VLOOKUP(A9,[7]令和4年度契約状況調査票!$C:$AW,34,FALSE),IF(O9="単価契約","単価契約"&amp;CHAR(10)&amp;"予定調達総額 "&amp;TEXT(VLOOKUP(A9,[7]令和4年度契約状況調査票!$C:$AW,18,FALSE),"#,##0円")&amp;CHAR(10)&amp;VLOOKUP(A9,[7]令和4年度契約状況調査票!$C:$AW,34,FALSE),VLOOKUP(A9,[7]令和4年度契約状況調査票!$C:$AW,34,FALSE))))))))</f>
        <v/>
      </c>
      <c r="O9" s="11" t="str">
        <f>IF(A9="","",VLOOKUP(A9,[7]令和4年度契約状況調査票!$C:$CE,55,FALSE))</f>
        <v/>
      </c>
      <c r="P9" s="11" t="str">
        <f>IF(A9="","",IF(VLOOKUP(A9,[7]令和4年度契約状況調査票!$C:$AW,16,FALSE)="他官署で調達手続きを実施のため","×",IF(VLOOKUP(A9,[7]令和4年度契約状況調査票!$C:$AW,23,FALSE)="②同種の他の契約の予定価格を類推されるおそれがあるため公表しない","×","○")))</f>
        <v/>
      </c>
    </row>
    <row r="10" spans="1:16" s="11" customFormat="1" ht="60" customHeight="1">
      <c r="A10" s="12" t="str">
        <f>IF(MAX([7]令和4年度契約状況調査票!C24:C24)&gt;=ROW()-5,ROW()-5,"")</f>
        <v/>
      </c>
      <c r="B10" s="13" t="str">
        <f>IF(A10="","",VLOOKUP(A10,[7]令和4年度契約状況調査票!$C:$AW,7,FALSE))</f>
        <v/>
      </c>
      <c r="C10" s="14" t="str">
        <f>IF(A10="","",VLOOKUP(A10,[7]令和4年度契約状況調査票!$C:$AW,8,FALSE))</f>
        <v/>
      </c>
      <c r="D10" s="15" t="str">
        <f>IF(A10="","",VLOOKUP(A10,[7]令和4年度契約状況調査票!$C:$AW,11,FALSE))</f>
        <v/>
      </c>
      <c r="E10" s="13" t="str">
        <f>IF(A10="","",VLOOKUP(A10,[7]令和4年度契約状況調査票!$C:$AW,12,FALSE))</f>
        <v/>
      </c>
      <c r="F10" s="16" t="str">
        <f>IF(A10="","",VLOOKUP(A10,[7]令和4年度契約状況調査票!$C:$AW,13,FALSE))</f>
        <v/>
      </c>
      <c r="G10" s="17" t="str">
        <f>IF(A10="","",IF(VLOOKUP(A10,[7]令和4年度契約状況調査票!$C:$AW,16,FALSE)="②一般競争入札（総合評価方式）","一般競争入札"&amp;CHAR(10)&amp;"（総合評価方式）","一般競争入札"))</f>
        <v/>
      </c>
      <c r="H10" s="18" t="str">
        <f>IF(A10="","",IF(VLOOKUP(A10,[7]令和4年度契約状況調査票!$C:$AW,18,FALSE)="他官署で調達手続きを実施のため","他官署で調達手続きを実施のため",IF(VLOOKUP(A10,[7]令和4年度契約状況調査票!$C:$AW,25,FALSE)="②同種の他の契約の予定価格を類推されるおそれがあるため公表しない","同種の他の契約の予定価格を類推されるおそれがあるため公表しない",IF(VLOOKUP(A10,[7]令和4年度契約状況調査票!$C:$AW,25,FALSE)="－","－",IF(VLOOKUP(A10,[7]令和4年度契約状況調査票!$C:$AW,9,FALSE)&lt;&gt;"",TEXT(VLOOKUP(A10,[7]令和4年度契約状況調査票!$C:$AW,18,FALSE),"#,##0円")&amp;CHAR(10)&amp;"(A)",VLOOKUP(A10,[7]令和4年度契約状況調査票!$C:$AW,18,FALSE))))))</f>
        <v/>
      </c>
      <c r="I10" s="18" t="str">
        <f>IF(A10="","",VLOOKUP(A10,[7]令和4年度契約状況調査票!$C:$AW,19,FALSE))</f>
        <v/>
      </c>
      <c r="J10" s="19" t="str">
        <f>IF(A10="","",IF(VLOOKUP(A10,[7]令和4年度契約状況調査票!$C:$AW,18,FALSE)="他官署で調達手続きを実施のため","－",IF(VLOOKUP(A10,[7]令和4年度契約状況調査票!$C:$AW,25,FALSE)="②同種の他の契約の予定価格を類推されるおそれがあるため公表しない","－",IF(VLOOKUP(A10,[7]令和4年度契約状況調査票!$C:$AW,25,FALSE)="－","－",IF(VLOOKUP(A10,[7]令和4年度契約状況調査票!$C:$AW,9,FALSE)&lt;&gt;"",TEXT(VLOOKUP(A10,[7]令和4年度契約状況調査票!$C:$AW,21,FALSE),"#.0%")&amp;CHAR(10)&amp;"(B/A×100)",VLOOKUP(A10,[7]令和4年度契約状況調査票!$C:$AW,21,FALSE))))))</f>
        <v/>
      </c>
      <c r="K10" s="20" t="str">
        <f>IF(A10="","",IF(VLOOKUP(A10,[7]令和4年度契約状況調査票!$C:$AW,14,FALSE)="①公益社団法人","公社",IF(VLOOKUP(A10,[7]令和4年度契約状況調査票!$C:$AW,14,FALSE)="②公益財団法人","公財","")))</f>
        <v/>
      </c>
      <c r="L10" s="20" t="str">
        <f>IF(A10="","",VLOOKUP(A10,[7]令和4年度契約状況調査票!$C:$AW,15,FALSE))</f>
        <v/>
      </c>
      <c r="M10" s="21" t="str">
        <f>IF(A10="","",IF(VLOOKUP(A10,[7]令和4年度契約状況調査票!$C:$AW,15,FALSE)="国所管",VLOOKUP(A10,[7]令和4年度契約状況調査票!$C:$AW,26,FALSE),""))</f>
        <v/>
      </c>
      <c r="N10" s="22" t="str">
        <f>IF(A10="","",IF(AND(P10="○",O10="分担契約/単価契約"),"単価契約"&amp;CHAR(10)&amp;"予定調達総額 "&amp;TEXT(VLOOKUP(A10,[7]令和4年度契約状況調査票!$C:$AW,18,FALSE),"#,##0円")&amp;"(B)"&amp;CHAR(10)&amp;"分担契約"&amp;CHAR(10)&amp;VLOOKUP(A10,[7]令和4年度契約状況調査票!$C:$AW,34,FALSE),IF(AND(P10="○",O10="分担契約"),"分担契約"&amp;CHAR(10)&amp;"契約総額 "&amp;TEXT(VLOOKUP(A10,[7]令和4年度契約状況調査票!$C:$AW,18,FALSE),"#,##0円")&amp;"(B)"&amp;CHAR(10)&amp;VLOOKUP(A10,[7]令和4年度契約状況調査票!$C:$AW,34,FALSE),(IF(O10="分担契約/単価契約","単価契約"&amp;CHAR(10)&amp;"予定調達総額 "&amp;TEXT(VLOOKUP(A10,[7]令和4年度契約状況調査票!$C:$AW,18,FALSE),"#,##0円")&amp;CHAR(10)&amp;"分担契約"&amp;CHAR(10)&amp;VLOOKUP(A10,[7]令和4年度契約状況調査票!$C:$AW,34,FALSE),IF(O10="分担契約","分担契約"&amp;CHAR(10)&amp;"契約総額 "&amp;TEXT(VLOOKUP(A10,[7]令和4年度契約状況調査票!$C:$AW,18,FALSE),"#,##0円")&amp;CHAR(10)&amp;VLOOKUP(A10,[7]令和4年度契約状況調査票!$C:$AW,34,FALSE),IF(O10="単価契約","単価契約"&amp;CHAR(10)&amp;"予定調達総額 "&amp;TEXT(VLOOKUP(A10,[7]令和4年度契約状況調査票!$C:$AW,18,FALSE),"#,##0円")&amp;CHAR(10)&amp;VLOOKUP(A10,[7]令和4年度契約状況調査票!$C:$AW,34,FALSE),VLOOKUP(A10,[7]令和4年度契約状況調査票!$C:$AW,34,FALSE))))))))</f>
        <v/>
      </c>
      <c r="O10" s="11" t="str">
        <f>IF(A10="","",VLOOKUP(A10,[7]令和4年度契約状況調査票!$C:$CE,55,FALSE))</f>
        <v/>
      </c>
      <c r="P10" s="11" t="str">
        <f>IF(A10="","",IF(VLOOKUP(A10,[7]令和4年度契約状況調査票!$C:$AW,16,FALSE)="他官署で調達手続きを実施のため","×",IF(VLOOKUP(A10,[7]令和4年度契約状況調査票!$C:$AW,23,FALSE)="②同種の他の契約の予定価格を類推されるおそれがあるため公表しない","×","○")))</f>
        <v/>
      </c>
    </row>
    <row r="11" spans="1:16" s="11" customFormat="1" ht="60" customHeight="1">
      <c r="A11" s="12" t="str">
        <f>IF(MAX([7]令和4年度契約状況調査票!C6:C13)&gt;=ROW()-5,ROW()-5,"")</f>
        <v/>
      </c>
      <c r="B11" s="13" t="str">
        <f>IF(A11="","",VLOOKUP(A11,[7]令和4年度契約状況調査票!$C:$AW,7,FALSE))</f>
        <v/>
      </c>
      <c r="C11" s="14" t="str">
        <f>IF(A11="","",VLOOKUP(A11,[7]令和4年度契約状況調査票!$C:$AW,8,FALSE))</f>
        <v/>
      </c>
      <c r="D11" s="15" t="str">
        <f>IF(A11="","",VLOOKUP(A11,[7]令和4年度契約状況調査票!$C:$AW,11,FALSE))</f>
        <v/>
      </c>
      <c r="E11" s="13" t="str">
        <f>IF(A11="","",VLOOKUP(A11,[7]令和4年度契約状況調査票!$C:$AW,12,FALSE))</f>
        <v/>
      </c>
      <c r="F11" s="16" t="str">
        <f>IF(A11="","",VLOOKUP(A11,[7]令和4年度契約状況調査票!$C:$AW,13,FALSE))</f>
        <v/>
      </c>
      <c r="G11" s="17" t="str">
        <f>IF(A11="","",IF(VLOOKUP(A11,[7]令和4年度契約状況調査票!$C:$AW,16,FALSE)="②一般競争入札（総合評価方式）","一般競争入札"&amp;CHAR(10)&amp;"（総合評価方式）","一般競争入札"))</f>
        <v/>
      </c>
      <c r="H11" s="18" t="str">
        <f>IF(A11="","",IF(VLOOKUP(A11,[7]令和4年度契約状況調査票!$C:$AW,18,FALSE)="他官署で調達手続きを実施のため","他官署で調達手続きを実施のため",IF(VLOOKUP(A11,[7]令和4年度契約状況調査票!$C:$AW,25,FALSE)="②同種の他の契約の予定価格を類推されるおそれがあるため公表しない","同種の他の契約の予定価格を類推されるおそれがあるため公表しない",IF(VLOOKUP(A11,[7]令和4年度契約状況調査票!$C:$AW,25,FALSE)="－","－",IF(VLOOKUP(A11,[7]令和4年度契約状況調査票!$C:$AW,9,FALSE)&lt;&gt;"",TEXT(VLOOKUP(A11,[7]令和4年度契約状況調査票!$C:$AW,18,FALSE),"#,##0円")&amp;CHAR(10)&amp;"(A)",VLOOKUP(A11,[7]令和4年度契約状況調査票!$C:$AW,18,FALSE))))))</f>
        <v/>
      </c>
      <c r="I11" s="18" t="str">
        <f>IF(A11="","",VLOOKUP(A11,[7]令和4年度契約状況調査票!$C:$AW,19,FALSE))</f>
        <v/>
      </c>
      <c r="J11" s="19" t="str">
        <f>IF(A11="","",IF(VLOOKUP(A11,[7]令和4年度契約状況調査票!$C:$AW,18,FALSE)="他官署で調達手続きを実施のため","－",IF(VLOOKUP(A11,[7]令和4年度契約状況調査票!$C:$AW,25,FALSE)="②同種の他の契約の予定価格を類推されるおそれがあるため公表しない","－",IF(VLOOKUP(A11,[7]令和4年度契約状況調査票!$C:$AW,25,FALSE)="－","－",IF(VLOOKUP(A11,[7]令和4年度契約状況調査票!$C:$AW,9,FALSE)&lt;&gt;"",TEXT(VLOOKUP(A11,[7]令和4年度契約状況調査票!$C:$AW,21,FALSE),"#.0%")&amp;CHAR(10)&amp;"(B/A×100)",VLOOKUP(A11,[7]令和4年度契約状況調査票!$C:$AW,21,FALSE))))))</f>
        <v/>
      </c>
      <c r="K11" s="20" t="str">
        <f>IF(A11="","",IF(VLOOKUP(A11,[7]令和4年度契約状況調査票!$C:$AW,14,FALSE)="①公益社団法人","公社",IF(VLOOKUP(A11,[7]令和4年度契約状況調査票!$C:$AW,14,FALSE)="②公益財団法人","公財","")))</f>
        <v/>
      </c>
      <c r="L11" s="20" t="str">
        <f>IF(A11="","",VLOOKUP(A11,[7]令和4年度契約状況調査票!$C:$AW,15,FALSE))</f>
        <v/>
      </c>
      <c r="M11" s="21" t="str">
        <f>IF(A11="","",IF(VLOOKUP(A11,[7]令和4年度契約状況調査票!$C:$AW,15,FALSE)="国所管",VLOOKUP(A11,[7]令和4年度契約状況調査票!$C:$AW,26,FALSE),""))</f>
        <v/>
      </c>
      <c r="N11" s="22" t="str">
        <f>IF(A11="","",IF(AND(P11="○",O11="分担契約/単価契約"),"単価契約"&amp;CHAR(10)&amp;"予定調達総額 "&amp;TEXT(VLOOKUP(A11,[7]令和4年度契約状況調査票!$C:$AW,18,FALSE),"#,##0円")&amp;"(B)"&amp;CHAR(10)&amp;"分担契約"&amp;CHAR(10)&amp;VLOOKUP(A11,[7]令和4年度契約状況調査票!$C:$AW,34,FALSE),IF(AND(P11="○",O11="分担契約"),"分担契約"&amp;CHAR(10)&amp;"契約総額 "&amp;TEXT(VLOOKUP(A11,[7]令和4年度契約状況調査票!$C:$AW,18,FALSE),"#,##0円")&amp;"(B)"&amp;CHAR(10)&amp;VLOOKUP(A11,[7]令和4年度契約状況調査票!$C:$AW,34,FALSE),(IF(O11="分担契約/単価契約","単価契約"&amp;CHAR(10)&amp;"予定調達総額 "&amp;TEXT(VLOOKUP(A11,[7]令和4年度契約状況調査票!$C:$AW,18,FALSE),"#,##0円")&amp;CHAR(10)&amp;"分担契約"&amp;CHAR(10)&amp;VLOOKUP(A11,[7]令和4年度契約状況調査票!$C:$AW,34,FALSE),IF(O11="分担契約","分担契約"&amp;CHAR(10)&amp;"契約総額 "&amp;TEXT(VLOOKUP(A11,[7]令和4年度契約状況調査票!$C:$AW,18,FALSE),"#,##0円")&amp;CHAR(10)&amp;VLOOKUP(A11,[7]令和4年度契約状況調査票!$C:$AW,34,FALSE),IF(O11="単価契約","単価契約"&amp;CHAR(10)&amp;"予定調達総額 "&amp;TEXT(VLOOKUP(A11,[7]令和4年度契約状況調査票!$C:$AW,18,FALSE),"#,##0円")&amp;CHAR(10)&amp;VLOOKUP(A11,[7]令和4年度契約状況調査票!$C:$AW,34,FALSE),VLOOKUP(A11,[7]令和4年度契約状況調査票!$C:$AW,34,FALSE))))))))</f>
        <v/>
      </c>
      <c r="O11" s="11" t="str">
        <f>IF(A11="","",VLOOKUP(A11,[7]令和4年度契約状況調査票!$C:$CE,55,FALSE))</f>
        <v/>
      </c>
      <c r="P11" s="11" t="str">
        <f>IF(A11="","",IF(VLOOKUP(A11,[7]令和4年度契約状況調査票!$C:$AW,16,FALSE)="他官署で調達手続きを実施のため","×",IF(VLOOKUP(A11,[7]令和4年度契約状況調査票!$C:$AW,23,FALSE)="②同種の他の契約の予定価格を類推されるおそれがあるため公表しない","×","○")))</f>
        <v/>
      </c>
    </row>
    <row r="12" spans="1:16" s="11" customFormat="1" ht="60" customHeight="1">
      <c r="A12" s="12" t="str">
        <f>IF(MAX([7]令和4年度契約状況調査票!C7:C14)&gt;=ROW()-5,ROW()-5,"")</f>
        <v/>
      </c>
      <c r="B12" s="13" t="str">
        <f>IF(A12="","",VLOOKUP(A12,[7]令和4年度契約状況調査票!$C:$AW,7,FALSE))</f>
        <v/>
      </c>
      <c r="C12" s="14" t="str">
        <f>IF(A12="","",VLOOKUP(A12,[7]令和4年度契約状況調査票!$C:$AW,8,FALSE))</f>
        <v/>
      </c>
      <c r="D12" s="15" t="str">
        <f>IF(A12="","",VLOOKUP(A12,[7]令和4年度契約状況調査票!$C:$AW,11,FALSE))</f>
        <v/>
      </c>
      <c r="E12" s="13" t="str">
        <f>IF(A12="","",VLOOKUP(A12,[7]令和4年度契約状況調査票!$C:$AW,12,FALSE))</f>
        <v/>
      </c>
      <c r="F12" s="16" t="str">
        <f>IF(A12="","",VLOOKUP(A12,[7]令和4年度契約状況調査票!$C:$AW,13,FALSE))</f>
        <v/>
      </c>
      <c r="G12" s="17" t="str">
        <f>IF(A12="","",IF(VLOOKUP(A12,[7]令和4年度契約状況調査票!$C:$AW,16,FALSE)="②一般競争入札（総合評価方式）","一般競争入札"&amp;CHAR(10)&amp;"（総合評価方式）","一般競争入札"))</f>
        <v/>
      </c>
      <c r="H12" s="18" t="str">
        <f>IF(A12="","",IF(VLOOKUP(A12,[7]令和4年度契約状況調査票!$C:$AW,18,FALSE)="他官署で調達手続きを実施のため","他官署で調達手続きを実施のため",IF(VLOOKUP(A12,[7]令和4年度契約状況調査票!$C:$AW,25,FALSE)="②同種の他の契約の予定価格を類推されるおそれがあるため公表しない","同種の他の契約の予定価格を類推されるおそれがあるため公表しない",IF(VLOOKUP(A12,[7]令和4年度契約状況調査票!$C:$AW,25,FALSE)="－","－",IF(VLOOKUP(A12,[7]令和4年度契約状況調査票!$C:$AW,9,FALSE)&lt;&gt;"",TEXT(VLOOKUP(A12,[7]令和4年度契約状況調査票!$C:$AW,18,FALSE),"#,##0円")&amp;CHAR(10)&amp;"(A)",VLOOKUP(A12,[7]令和4年度契約状況調査票!$C:$AW,18,FALSE))))))</f>
        <v/>
      </c>
      <c r="I12" s="18" t="str">
        <f>IF(A12="","",VLOOKUP(A12,[7]令和4年度契約状況調査票!$C:$AW,19,FALSE))</f>
        <v/>
      </c>
      <c r="J12" s="19" t="str">
        <f>IF(A12="","",IF(VLOOKUP(A12,[7]令和4年度契約状況調査票!$C:$AW,18,FALSE)="他官署で調達手続きを実施のため","－",IF(VLOOKUP(A12,[7]令和4年度契約状況調査票!$C:$AW,25,FALSE)="②同種の他の契約の予定価格を類推されるおそれがあるため公表しない","－",IF(VLOOKUP(A12,[7]令和4年度契約状況調査票!$C:$AW,25,FALSE)="－","－",IF(VLOOKUP(A12,[7]令和4年度契約状況調査票!$C:$AW,9,FALSE)&lt;&gt;"",TEXT(VLOOKUP(A12,[7]令和4年度契約状況調査票!$C:$AW,21,FALSE),"#.0%")&amp;CHAR(10)&amp;"(B/A×100)",VLOOKUP(A12,[7]令和4年度契約状況調査票!$C:$AW,21,FALSE))))))</f>
        <v/>
      </c>
      <c r="K12" s="20" t="str">
        <f>IF(A12="","",IF(VLOOKUP(A12,[7]令和4年度契約状況調査票!$C:$AW,14,FALSE)="①公益社団法人","公社",IF(VLOOKUP(A12,[7]令和4年度契約状況調査票!$C:$AW,14,FALSE)="②公益財団法人","公財","")))</f>
        <v/>
      </c>
      <c r="L12" s="20" t="str">
        <f>IF(A12="","",VLOOKUP(A12,[7]令和4年度契約状況調査票!$C:$AW,15,FALSE))</f>
        <v/>
      </c>
      <c r="M12" s="21" t="str">
        <f>IF(A12="","",IF(VLOOKUP(A12,[7]令和4年度契約状況調査票!$C:$AW,15,FALSE)="国所管",VLOOKUP(A12,[7]令和4年度契約状況調査票!$C:$AW,26,FALSE),""))</f>
        <v/>
      </c>
      <c r="N12" s="22" t="str">
        <f>IF(A12="","",IF(AND(P12="○",O12="分担契約/単価契約"),"単価契約"&amp;CHAR(10)&amp;"予定調達総額 "&amp;TEXT(VLOOKUP(A12,[7]令和4年度契約状況調査票!$C:$AW,18,FALSE),"#,##0円")&amp;"(B)"&amp;CHAR(10)&amp;"分担契約"&amp;CHAR(10)&amp;VLOOKUP(A12,[7]令和4年度契約状況調査票!$C:$AW,34,FALSE),IF(AND(P12="○",O12="分担契約"),"分担契約"&amp;CHAR(10)&amp;"契約総額 "&amp;TEXT(VLOOKUP(A12,[7]令和4年度契約状況調査票!$C:$AW,18,FALSE),"#,##0円")&amp;"(B)"&amp;CHAR(10)&amp;VLOOKUP(A12,[7]令和4年度契約状況調査票!$C:$AW,34,FALSE),(IF(O12="分担契約/単価契約","単価契約"&amp;CHAR(10)&amp;"予定調達総額 "&amp;TEXT(VLOOKUP(A12,[7]令和4年度契約状況調査票!$C:$AW,18,FALSE),"#,##0円")&amp;CHAR(10)&amp;"分担契約"&amp;CHAR(10)&amp;VLOOKUP(A12,[7]令和4年度契約状況調査票!$C:$AW,34,FALSE),IF(O12="分担契約","分担契約"&amp;CHAR(10)&amp;"契約総額 "&amp;TEXT(VLOOKUP(A12,[7]令和4年度契約状況調査票!$C:$AW,18,FALSE),"#,##0円")&amp;CHAR(10)&amp;VLOOKUP(A12,[7]令和4年度契約状況調査票!$C:$AW,34,FALSE),IF(O12="単価契約","単価契約"&amp;CHAR(10)&amp;"予定調達総額 "&amp;TEXT(VLOOKUP(A12,[7]令和4年度契約状況調査票!$C:$AW,18,FALSE),"#,##0円")&amp;CHAR(10)&amp;VLOOKUP(A12,[7]令和4年度契約状況調査票!$C:$AW,34,FALSE),VLOOKUP(A12,[7]令和4年度契約状況調査票!$C:$AW,34,FALSE))))))))</f>
        <v/>
      </c>
      <c r="O12" s="11" t="str">
        <f>IF(A12="","",VLOOKUP(A12,[7]令和4年度契約状況調査票!$C:$CE,55,FALSE))</f>
        <v/>
      </c>
      <c r="P12" s="11" t="str">
        <f>IF(A12="","",IF(VLOOKUP(A12,[7]令和4年度契約状況調査票!$C:$AW,16,FALSE)="他官署で調達手続きを実施のため","×",IF(VLOOKUP(A12,[7]令和4年度契約状況調査票!$C:$AW,23,FALSE)="②同種の他の契約の予定価格を類推されるおそれがあるため公表しない","×","○")))</f>
        <v/>
      </c>
    </row>
    <row r="13" spans="1:16" s="11" customFormat="1" ht="60" customHeight="1">
      <c r="A13" s="12" t="str">
        <f>IF(MAX([7]令和4年度契約状況調査票!C8:C15)&gt;=ROW()-5,ROW()-5,"")</f>
        <v/>
      </c>
      <c r="B13" s="13" t="str">
        <f>IF(A13="","",VLOOKUP(A13,[7]令和4年度契約状況調査票!$C:$AW,7,FALSE))</f>
        <v/>
      </c>
      <c r="C13" s="14" t="str">
        <f>IF(A13="","",VLOOKUP(A13,[7]令和4年度契約状況調査票!$C:$AW,8,FALSE))</f>
        <v/>
      </c>
      <c r="D13" s="15" t="str">
        <f>IF(A13="","",VLOOKUP(A13,[7]令和4年度契約状況調査票!$C:$AW,11,FALSE))</f>
        <v/>
      </c>
      <c r="E13" s="13" t="str">
        <f>IF(A13="","",VLOOKUP(A13,[7]令和4年度契約状況調査票!$C:$AW,12,FALSE))</f>
        <v/>
      </c>
      <c r="F13" s="16" t="str">
        <f>IF(A13="","",VLOOKUP(A13,[7]令和4年度契約状況調査票!$C:$AW,13,FALSE))</f>
        <v/>
      </c>
      <c r="G13" s="17" t="str">
        <f>IF(A13="","",IF(VLOOKUP(A13,[7]令和4年度契約状況調査票!$C:$AW,16,FALSE)="②一般競争入札（総合評価方式）","一般競争入札"&amp;CHAR(10)&amp;"（総合評価方式）","一般競争入札"))</f>
        <v/>
      </c>
      <c r="H13" s="18" t="str">
        <f>IF(A13="","",IF(VLOOKUP(A13,[7]令和4年度契約状況調査票!$C:$AW,18,FALSE)="他官署で調達手続きを実施のため","他官署で調達手続きを実施のため",IF(VLOOKUP(A13,[7]令和4年度契約状況調査票!$C:$AW,25,FALSE)="②同種の他の契約の予定価格を類推されるおそれがあるため公表しない","同種の他の契約の予定価格を類推されるおそれがあるため公表しない",IF(VLOOKUP(A13,[7]令和4年度契約状況調査票!$C:$AW,25,FALSE)="－","－",IF(VLOOKUP(A13,[7]令和4年度契約状況調査票!$C:$AW,9,FALSE)&lt;&gt;"",TEXT(VLOOKUP(A13,[7]令和4年度契約状況調査票!$C:$AW,18,FALSE),"#,##0円")&amp;CHAR(10)&amp;"(A)",VLOOKUP(A13,[7]令和4年度契約状況調査票!$C:$AW,18,FALSE))))))</f>
        <v/>
      </c>
      <c r="I13" s="18" t="str">
        <f>IF(A13="","",VLOOKUP(A13,[7]令和4年度契約状況調査票!$C:$AW,19,FALSE))</f>
        <v/>
      </c>
      <c r="J13" s="19" t="str">
        <f>IF(A13="","",IF(VLOOKUP(A13,[7]令和4年度契約状況調査票!$C:$AW,18,FALSE)="他官署で調達手続きを実施のため","－",IF(VLOOKUP(A13,[7]令和4年度契約状況調査票!$C:$AW,25,FALSE)="②同種の他の契約の予定価格を類推されるおそれがあるため公表しない","－",IF(VLOOKUP(A13,[7]令和4年度契約状況調査票!$C:$AW,25,FALSE)="－","－",IF(VLOOKUP(A13,[7]令和4年度契約状況調査票!$C:$AW,9,FALSE)&lt;&gt;"",TEXT(VLOOKUP(A13,[7]令和4年度契約状況調査票!$C:$AW,21,FALSE),"#.0%")&amp;CHAR(10)&amp;"(B/A×100)",VLOOKUP(A13,[7]令和4年度契約状況調査票!$C:$AW,21,FALSE))))))</f>
        <v/>
      </c>
      <c r="K13" s="20" t="str">
        <f>IF(A13="","",IF(VLOOKUP(A13,[7]令和4年度契約状況調査票!$C:$AW,14,FALSE)="①公益社団法人","公社",IF(VLOOKUP(A13,[7]令和4年度契約状況調査票!$C:$AW,14,FALSE)="②公益財団法人","公財","")))</f>
        <v/>
      </c>
      <c r="L13" s="20" t="str">
        <f>IF(A13="","",VLOOKUP(A13,[7]令和4年度契約状況調査票!$C:$AW,15,FALSE))</f>
        <v/>
      </c>
      <c r="M13" s="21" t="str">
        <f>IF(A13="","",IF(VLOOKUP(A13,[7]令和4年度契約状況調査票!$C:$AW,15,FALSE)="国所管",VLOOKUP(A13,[7]令和4年度契約状況調査票!$C:$AW,26,FALSE),""))</f>
        <v/>
      </c>
      <c r="N13" s="22" t="str">
        <f>IF(A13="","",IF(AND(P13="○",O13="分担契約/単価契約"),"単価契約"&amp;CHAR(10)&amp;"予定調達総額 "&amp;TEXT(VLOOKUP(A13,[7]令和4年度契約状況調査票!$C:$AW,18,FALSE),"#,##0円")&amp;"(B)"&amp;CHAR(10)&amp;"分担契約"&amp;CHAR(10)&amp;VLOOKUP(A13,[7]令和4年度契約状況調査票!$C:$AW,34,FALSE),IF(AND(P13="○",O13="分担契約"),"分担契約"&amp;CHAR(10)&amp;"契約総額 "&amp;TEXT(VLOOKUP(A13,[7]令和4年度契約状況調査票!$C:$AW,18,FALSE),"#,##0円")&amp;"(B)"&amp;CHAR(10)&amp;VLOOKUP(A13,[7]令和4年度契約状況調査票!$C:$AW,34,FALSE),(IF(O13="分担契約/単価契約","単価契約"&amp;CHAR(10)&amp;"予定調達総額 "&amp;TEXT(VLOOKUP(A13,[7]令和4年度契約状況調査票!$C:$AW,18,FALSE),"#,##0円")&amp;CHAR(10)&amp;"分担契約"&amp;CHAR(10)&amp;VLOOKUP(A13,[7]令和4年度契約状況調査票!$C:$AW,34,FALSE),IF(O13="分担契約","分担契約"&amp;CHAR(10)&amp;"契約総額 "&amp;TEXT(VLOOKUP(A13,[7]令和4年度契約状況調査票!$C:$AW,18,FALSE),"#,##0円")&amp;CHAR(10)&amp;VLOOKUP(A13,[7]令和4年度契約状況調査票!$C:$AW,34,FALSE),IF(O13="単価契約","単価契約"&amp;CHAR(10)&amp;"予定調達総額 "&amp;TEXT(VLOOKUP(A13,[7]令和4年度契約状況調査票!$C:$AW,18,FALSE),"#,##0円")&amp;CHAR(10)&amp;VLOOKUP(A13,[7]令和4年度契約状況調査票!$C:$AW,34,FALSE),VLOOKUP(A13,[7]令和4年度契約状況調査票!$C:$AW,34,FALSE))))))))</f>
        <v/>
      </c>
      <c r="O13" s="11" t="str">
        <f>IF(A13="","",VLOOKUP(A13,[7]令和4年度契約状況調査票!$C:$CE,55,FALSE))</f>
        <v/>
      </c>
      <c r="P13" s="11" t="str">
        <f>IF(A13="","",IF(VLOOKUP(A13,[7]令和4年度契約状況調査票!$C:$AW,16,FALSE)="他官署で調達手続きを実施のため","×",IF(VLOOKUP(A13,[7]令和4年度契約状況調査票!$C:$AW,23,FALSE)="②同種の他の契約の予定価格を類推されるおそれがあるため公表しない","×","○")))</f>
        <v/>
      </c>
    </row>
    <row r="14" spans="1:16" s="11" customFormat="1" ht="60" customHeight="1">
      <c r="A14" s="12" t="str">
        <f>IF(MAX([7]令和4年度契約状況調査票!C9:C16)&gt;=ROW()-5,ROW()-5,"")</f>
        <v/>
      </c>
      <c r="B14" s="13" t="str">
        <f>IF(A14="","",VLOOKUP(A14,[7]令和4年度契約状況調査票!$C:$AW,7,FALSE))</f>
        <v/>
      </c>
      <c r="C14" s="14" t="str">
        <f>IF(A14="","",VLOOKUP(A14,[7]令和4年度契約状況調査票!$C:$AW,8,FALSE))</f>
        <v/>
      </c>
      <c r="D14" s="15" t="str">
        <f>IF(A14="","",VLOOKUP(A14,[7]令和4年度契約状況調査票!$C:$AW,11,FALSE))</f>
        <v/>
      </c>
      <c r="E14" s="13" t="str">
        <f>IF(A14="","",VLOOKUP(A14,[7]令和4年度契約状況調査票!$C:$AW,12,FALSE))</f>
        <v/>
      </c>
      <c r="F14" s="16" t="str">
        <f>IF(A14="","",VLOOKUP(A14,[7]令和4年度契約状況調査票!$C:$AW,13,FALSE))</f>
        <v/>
      </c>
      <c r="G14" s="17" t="str">
        <f>IF(A14="","",IF(VLOOKUP(A14,[7]令和4年度契約状況調査票!$C:$AW,16,FALSE)="②一般競争入札（総合評価方式）","一般競争入札"&amp;CHAR(10)&amp;"（総合評価方式）","一般競争入札"))</f>
        <v/>
      </c>
      <c r="H14" s="18" t="str">
        <f>IF(A14="","",IF(VLOOKUP(A14,[7]令和4年度契約状況調査票!$C:$AW,18,FALSE)="他官署で調達手続きを実施のため","他官署で調達手続きを実施のため",IF(VLOOKUP(A14,[7]令和4年度契約状況調査票!$C:$AW,25,FALSE)="②同種の他の契約の予定価格を類推されるおそれがあるため公表しない","同種の他の契約の予定価格を類推されるおそれがあるため公表しない",IF(VLOOKUP(A14,[7]令和4年度契約状況調査票!$C:$AW,25,FALSE)="－","－",IF(VLOOKUP(A14,[7]令和4年度契約状況調査票!$C:$AW,9,FALSE)&lt;&gt;"",TEXT(VLOOKUP(A14,[7]令和4年度契約状況調査票!$C:$AW,18,FALSE),"#,##0円")&amp;CHAR(10)&amp;"(A)",VLOOKUP(A14,[7]令和4年度契約状況調査票!$C:$AW,18,FALSE))))))</f>
        <v/>
      </c>
      <c r="I14" s="18" t="str">
        <f>IF(A14="","",VLOOKUP(A14,[7]令和4年度契約状況調査票!$C:$AW,19,FALSE))</f>
        <v/>
      </c>
      <c r="J14" s="19" t="str">
        <f>IF(A14="","",IF(VLOOKUP(A14,[7]令和4年度契約状況調査票!$C:$AW,18,FALSE)="他官署で調達手続きを実施のため","－",IF(VLOOKUP(A14,[7]令和4年度契約状況調査票!$C:$AW,25,FALSE)="②同種の他の契約の予定価格を類推されるおそれがあるため公表しない","－",IF(VLOOKUP(A14,[7]令和4年度契約状況調査票!$C:$AW,25,FALSE)="－","－",IF(VLOOKUP(A14,[7]令和4年度契約状況調査票!$C:$AW,9,FALSE)&lt;&gt;"",TEXT(VLOOKUP(A14,[7]令和4年度契約状況調査票!$C:$AW,21,FALSE),"#.0%")&amp;CHAR(10)&amp;"(B/A×100)",VLOOKUP(A14,[7]令和4年度契約状況調査票!$C:$AW,21,FALSE))))))</f>
        <v/>
      </c>
      <c r="K14" s="20" t="str">
        <f>IF(A14="","",IF(VLOOKUP(A14,[7]令和4年度契約状況調査票!$C:$AW,14,FALSE)="①公益社団法人","公社",IF(VLOOKUP(A14,[7]令和4年度契約状況調査票!$C:$AW,14,FALSE)="②公益財団法人","公財","")))</f>
        <v/>
      </c>
      <c r="L14" s="20" t="str">
        <f>IF(A14="","",VLOOKUP(A14,[7]令和4年度契約状況調査票!$C:$AW,15,FALSE))</f>
        <v/>
      </c>
      <c r="M14" s="21" t="str">
        <f>IF(A14="","",IF(VLOOKUP(A14,[7]令和4年度契約状況調査票!$C:$AW,15,FALSE)="国所管",VLOOKUP(A14,[7]令和4年度契約状況調査票!$C:$AW,26,FALSE),""))</f>
        <v/>
      </c>
      <c r="N14" s="22" t="str">
        <f>IF(A14="","",IF(AND(P14="○",O14="分担契約/単価契約"),"単価契約"&amp;CHAR(10)&amp;"予定調達総額 "&amp;TEXT(VLOOKUP(A14,[7]令和4年度契約状況調査票!$C:$AW,18,FALSE),"#,##0円")&amp;"(B)"&amp;CHAR(10)&amp;"分担契約"&amp;CHAR(10)&amp;VLOOKUP(A14,[7]令和4年度契約状況調査票!$C:$AW,34,FALSE),IF(AND(P14="○",O14="分担契約"),"分担契約"&amp;CHAR(10)&amp;"契約総額 "&amp;TEXT(VLOOKUP(A14,[7]令和4年度契約状況調査票!$C:$AW,18,FALSE),"#,##0円")&amp;"(B)"&amp;CHAR(10)&amp;VLOOKUP(A14,[7]令和4年度契約状況調査票!$C:$AW,34,FALSE),(IF(O14="分担契約/単価契約","単価契約"&amp;CHAR(10)&amp;"予定調達総額 "&amp;TEXT(VLOOKUP(A14,[7]令和4年度契約状況調査票!$C:$AW,18,FALSE),"#,##0円")&amp;CHAR(10)&amp;"分担契約"&amp;CHAR(10)&amp;VLOOKUP(A14,[7]令和4年度契約状況調査票!$C:$AW,34,FALSE),IF(O14="分担契約","分担契約"&amp;CHAR(10)&amp;"契約総額 "&amp;TEXT(VLOOKUP(A14,[7]令和4年度契約状況調査票!$C:$AW,18,FALSE),"#,##0円")&amp;CHAR(10)&amp;VLOOKUP(A14,[7]令和4年度契約状況調査票!$C:$AW,34,FALSE),IF(O14="単価契約","単価契約"&amp;CHAR(10)&amp;"予定調達総額 "&amp;TEXT(VLOOKUP(A14,[7]令和4年度契約状況調査票!$C:$AW,18,FALSE),"#,##0円")&amp;CHAR(10)&amp;VLOOKUP(A14,[7]令和4年度契約状況調査票!$C:$AW,34,FALSE),VLOOKUP(A14,[7]令和4年度契約状況調査票!$C:$AW,34,FALSE))))))))</f>
        <v/>
      </c>
      <c r="O14" s="11" t="str">
        <f>IF(A14="","",VLOOKUP(A14,[7]令和4年度契約状況調査票!$C:$CE,55,FALSE))</f>
        <v/>
      </c>
      <c r="P14" s="11" t="str">
        <f>IF(A14="","",IF(VLOOKUP(A14,[7]令和4年度契約状況調査票!$C:$AW,16,FALSE)="他官署で調達手続きを実施のため","×",IF(VLOOKUP(A14,[7]令和4年度契約状況調査票!$C:$AW,23,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4"/>
    <dataValidation operator="greaterThanOrEqual" allowBlank="1" showInputMessage="1" showErrorMessage="1" errorTitle="注意" error="プルダウンメニューから選択して下さい_x000a_" sqref="G6:G14"/>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北野真紀</dc:creator>
  <cp:lastModifiedBy>北野真紀</cp:lastModifiedBy>
  <cp:lastPrinted>2022-12-01T05:28:58Z</cp:lastPrinted>
  <dcterms:created xsi:type="dcterms:W3CDTF">2022-11-30T06:23:57Z</dcterms:created>
  <dcterms:modified xsi:type="dcterms:W3CDTF">2022-12-01T09:51:26Z</dcterms:modified>
</cp:coreProperties>
</file>