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4\"/>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別紙様式３!$A$5:$N$60</definedName>
    <definedName name="aaa">[1]契約状況コード表!$F$5:$F$9</definedName>
    <definedName name="aaaa">[1]契約状況コード表!$G$5:$G$6</definedName>
    <definedName name="_xlnm.Print_Area" localSheetId="0">別紙様式３!$B$1:$N$60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1" l="1"/>
  <c r="N60" i="1" s="1"/>
  <c r="P59" i="1"/>
  <c r="O59" i="1"/>
  <c r="M59" i="1"/>
  <c r="L59" i="1"/>
  <c r="K59" i="1"/>
  <c r="J59" i="1"/>
  <c r="I59" i="1"/>
  <c r="H59" i="1"/>
  <c r="G59" i="1"/>
  <c r="F59" i="1"/>
  <c r="E59" i="1"/>
  <c r="D59" i="1"/>
  <c r="C59" i="1"/>
  <c r="B59" i="1"/>
  <c r="G58" i="1"/>
  <c r="A58" i="1"/>
  <c r="A57" i="1"/>
  <c r="A56" i="1"/>
  <c r="G56" i="1" s="1"/>
  <c r="A55" i="1"/>
  <c r="A54" i="1"/>
  <c r="G54" i="1" s="1"/>
  <c r="A53" i="1"/>
  <c r="A52" i="1"/>
  <c r="A51" i="1"/>
  <c r="A50" i="1"/>
  <c r="M50" i="1" s="1"/>
  <c r="A49" i="1"/>
  <c r="A48" i="1"/>
  <c r="M48" i="1" s="1"/>
  <c r="A47" i="1"/>
  <c r="M47" i="1" s="1"/>
  <c r="A46" i="1"/>
  <c r="M46" i="1" s="1"/>
  <c r="A45" i="1"/>
  <c r="M45" i="1" s="1"/>
  <c r="A44" i="1"/>
  <c r="M44" i="1" s="1"/>
  <c r="A43" i="1"/>
  <c r="G43" i="1" s="1"/>
  <c r="A42" i="1"/>
  <c r="A41" i="1"/>
  <c r="A40" i="1"/>
  <c r="M40" i="1" s="1"/>
  <c r="A39" i="1"/>
  <c r="M39" i="1" s="1"/>
  <c r="A38" i="1"/>
  <c r="H38" i="1" s="1"/>
  <c r="A37" i="1"/>
  <c r="P37" i="1" s="1"/>
  <c r="A36" i="1"/>
  <c r="K36" i="1" s="1"/>
  <c r="A35" i="1"/>
  <c r="P35" i="1" s="1"/>
  <c r="A34" i="1"/>
  <c r="K34" i="1" s="1"/>
  <c r="A33" i="1"/>
  <c r="A32" i="1"/>
  <c r="I32" i="1" s="1"/>
  <c r="A31" i="1"/>
  <c r="I31" i="1" s="1"/>
  <c r="A30" i="1"/>
  <c r="I30" i="1" s="1"/>
  <c r="A29" i="1"/>
  <c r="L29" i="1" s="1"/>
  <c r="A28" i="1"/>
  <c r="K28" i="1" s="1"/>
  <c r="A27" i="1"/>
  <c r="K27" i="1" s="1"/>
  <c r="A26" i="1"/>
  <c r="A25" i="1"/>
  <c r="K25" i="1" s="1"/>
  <c r="A24" i="1"/>
  <c r="G24" i="1" s="1"/>
  <c r="A23" i="1"/>
  <c r="K23" i="1" s="1"/>
  <c r="A22" i="1"/>
  <c r="K22" i="1" s="1"/>
  <c r="A21" i="1"/>
  <c r="K21" i="1" s="1"/>
  <c r="A20" i="1"/>
  <c r="G20" i="1" s="1"/>
  <c r="A19" i="1"/>
  <c r="K19" i="1" s="1"/>
  <c r="A18" i="1"/>
  <c r="O17" i="1"/>
  <c r="C17" i="1"/>
  <c r="A17" i="1"/>
  <c r="K17" i="1" s="1"/>
  <c r="A16" i="1"/>
  <c r="J16" i="1" s="1"/>
  <c r="A15" i="1"/>
  <c r="F15" i="1" s="1"/>
  <c r="K14" i="1"/>
  <c r="D14" i="1"/>
  <c r="C14" i="1"/>
  <c r="A14" i="1"/>
  <c r="J14" i="1" s="1"/>
  <c r="A13" i="1"/>
  <c r="O13" i="1" s="1"/>
  <c r="A12" i="1"/>
  <c r="A11" i="1"/>
  <c r="O11" i="1" s="1"/>
  <c r="C10" i="1"/>
  <c r="A10" i="1"/>
  <c r="J10" i="1" s="1"/>
  <c r="A9" i="1"/>
  <c r="O9" i="1" s="1"/>
  <c r="A8" i="1"/>
  <c r="K8" i="1" s="1"/>
  <c r="A7" i="1"/>
  <c r="O7" i="1" s="1"/>
  <c r="A6" i="1"/>
  <c r="K6" i="1" s="1"/>
  <c r="D10" i="1" l="1"/>
  <c r="E17" i="1"/>
  <c r="M27" i="1"/>
  <c r="K37" i="1"/>
  <c r="M28" i="1"/>
  <c r="B50" i="1"/>
  <c r="O36" i="1"/>
  <c r="C7" i="1"/>
  <c r="C11" i="1"/>
  <c r="C23" i="1"/>
  <c r="C25" i="1"/>
  <c r="C34" i="1"/>
  <c r="C36" i="1"/>
  <c r="B40" i="1"/>
  <c r="C15" i="1"/>
  <c r="B16" i="1"/>
  <c r="D6" i="1"/>
  <c r="D7" i="1"/>
  <c r="F9" i="1"/>
  <c r="K10" i="1"/>
  <c r="D11" i="1"/>
  <c r="F13" i="1"/>
  <c r="D15" i="1"/>
  <c r="G16" i="1"/>
  <c r="E22" i="1"/>
  <c r="G23" i="1"/>
  <c r="E25" i="1"/>
  <c r="C27" i="1"/>
  <c r="C28" i="1"/>
  <c r="C29" i="1"/>
  <c r="D36" i="1"/>
  <c r="C37" i="1"/>
  <c r="G44" i="1"/>
  <c r="J7" i="1"/>
  <c r="O10" i="1"/>
  <c r="J11" i="1"/>
  <c r="O14" i="1"/>
  <c r="K15" i="1"/>
  <c r="C20" i="1"/>
  <c r="G22" i="1"/>
  <c r="O25" i="1"/>
  <c r="E28" i="1"/>
  <c r="E29" i="1"/>
  <c r="G35" i="1"/>
  <c r="L36" i="1"/>
  <c r="D37" i="1"/>
  <c r="B48" i="1"/>
  <c r="K7" i="1"/>
  <c r="F10" i="1"/>
  <c r="K11" i="1"/>
  <c r="F14" i="1"/>
  <c r="M15" i="1"/>
  <c r="M16" i="1"/>
  <c r="G17" i="1"/>
  <c r="E20" i="1"/>
  <c r="C21" i="1"/>
  <c r="O21" i="1"/>
  <c r="G25" i="1"/>
  <c r="O28" i="1"/>
  <c r="G29" i="1"/>
  <c r="D31" i="1"/>
  <c r="H34" i="1"/>
  <c r="O35" i="1"/>
  <c r="N35" i="1" s="1"/>
  <c r="G36" i="1"/>
  <c r="L37" i="1"/>
  <c r="B39" i="1"/>
  <c r="F40" i="1"/>
  <c r="M43" i="1"/>
  <c r="B45" i="1"/>
  <c r="B46" i="1"/>
  <c r="B47" i="1"/>
  <c r="F48" i="1"/>
  <c r="F50" i="1"/>
  <c r="M17" i="1"/>
  <c r="K20" i="1"/>
  <c r="E21" i="1"/>
  <c r="M25" i="1"/>
  <c r="O29" i="1"/>
  <c r="G31" i="1"/>
  <c r="G39" i="1"/>
  <c r="G45" i="1"/>
  <c r="F46" i="1"/>
  <c r="G47" i="1"/>
  <c r="M21" i="1"/>
  <c r="O20" i="1"/>
  <c r="G21" i="1"/>
  <c r="O31" i="1"/>
  <c r="G46" i="1"/>
  <c r="M18" i="1"/>
  <c r="C18" i="1"/>
  <c r="O18" i="1"/>
  <c r="H8" i="1"/>
  <c r="P8" i="1"/>
  <c r="M12" i="1"/>
  <c r="L12" i="1"/>
  <c r="G12" i="1"/>
  <c r="B12" i="1"/>
  <c r="H12" i="1"/>
  <c r="P12" i="1"/>
  <c r="M24" i="1"/>
  <c r="O26" i="1"/>
  <c r="E26" i="1"/>
  <c r="M26" i="1"/>
  <c r="C26" i="1"/>
  <c r="B42" i="1"/>
  <c r="G42" i="1"/>
  <c r="F42" i="1"/>
  <c r="M6" i="1"/>
  <c r="L6" i="1"/>
  <c r="G6" i="1"/>
  <c r="F6" i="1"/>
  <c r="O6" i="1"/>
  <c r="C8" i="1"/>
  <c r="J8" i="1"/>
  <c r="M9" i="1"/>
  <c r="L9" i="1"/>
  <c r="G9" i="1"/>
  <c r="B9" i="1"/>
  <c r="H9" i="1"/>
  <c r="P9" i="1"/>
  <c r="C12" i="1"/>
  <c r="J12" i="1"/>
  <c r="M13" i="1"/>
  <c r="L13" i="1"/>
  <c r="G13" i="1"/>
  <c r="B13" i="1"/>
  <c r="H13" i="1"/>
  <c r="P13" i="1"/>
  <c r="N13" i="1" s="1"/>
  <c r="E18" i="1"/>
  <c r="O19" i="1"/>
  <c r="E19" i="1"/>
  <c r="M19" i="1"/>
  <c r="C24" i="1"/>
  <c r="O24" i="1"/>
  <c r="I33" i="1"/>
  <c r="O33" i="1"/>
  <c r="G33" i="1"/>
  <c r="M42" i="1"/>
  <c r="O52" i="1"/>
  <c r="B52" i="1"/>
  <c r="M52" i="1"/>
  <c r="G52" i="1"/>
  <c r="M55" i="1"/>
  <c r="J55" i="1"/>
  <c r="B55" i="1"/>
  <c r="O55" i="1"/>
  <c r="F55" i="1"/>
  <c r="K55" i="1"/>
  <c r="C55" i="1"/>
  <c r="M57" i="1"/>
  <c r="J57" i="1"/>
  <c r="B57" i="1"/>
  <c r="O57" i="1"/>
  <c r="F57" i="1"/>
  <c r="K57" i="1"/>
  <c r="C57" i="1"/>
  <c r="B6" i="1"/>
  <c r="H6" i="1"/>
  <c r="P6" i="1"/>
  <c r="F7" i="1"/>
  <c r="D8" i="1"/>
  <c r="C9" i="1"/>
  <c r="J9" i="1"/>
  <c r="M10" i="1"/>
  <c r="L10" i="1"/>
  <c r="G10" i="1"/>
  <c r="B10" i="1"/>
  <c r="H10" i="1"/>
  <c r="P10" i="1"/>
  <c r="N10" i="1" s="1"/>
  <c r="F11" i="1"/>
  <c r="D12" i="1"/>
  <c r="K12" i="1"/>
  <c r="C13" i="1"/>
  <c r="J13" i="1"/>
  <c r="M14" i="1"/>
  <c r="L14" i="1"/>
  <c r="G14" i="1"/>
  <c r="B14" i="1"/>
  <c r="H14" i="1"/>
  <c r="P14" i="1"/>
  <c r="N14" i="1" s="1"/>
  <c r="G18" i="1"/>
  <c r="C19" i="1"/>
  <c r="M20" i="1"/>
  <c r="M22" i="1"/>
  <c r="C22" i="1"/>
  <c r="O22" i="1"/>
  <c r="E24" i="1"/>
  <c r="K26" i="1"/>
  <c r="D33" i="1"/>
  <c r="O53" i="1"/>
  <c r="B53" i="1"/>
  <c r="M53" i="1"/>
  <c r="G53" i="1"/>
  <c r="G55" i="1"/>
  <c r="G57" i="1"/>
  <c r="M8" i="1"/>
  <c r="L8" i="1"/>
  <c r="G8" i="1"/>
  <c r="B8" i="1"/>
  <c r="N9" i="1"/>
  <c r="B49" i="1"/>
  <c r="G49" i="1"/>
  <c r="O51" i="1"/>
  <c r="B51" i="1"/>
  <c r="M51" i="1"/>
  <c r="G51" i="1"/>
  <c r="G26" i="1"/>
  <c r="C6" i="1"/>
  <c r="J6" i="1"/>
  <c r="M7" i="1"/>
  <c r="L7" i="1"/>
  <c r="G7" i="1"/>
  <c r="B7" i="1"/>
  <c r="H7" i="1"/>
  <c r="P7" i="1"/>
  <c r="N7" i="1" s="1"/>
  <c r="F8" i="1"/>
  <c r="O8" i="1"/>
  <c r="N8" i="1" s="1"/>
  <c r="D9" i="1"/>
  <c r="K9" i="1"/>
  <c r="M11" i="1"/>
  <c r="L11" i="1"/>
  <c r="G11" i="1"/>
  <c r="B11" i="1"/>
  <c r="H11" i="1"/>
  <c r="P11" i="1"/>
  <c r="N11" i="1" s="1"/>
  <c r="F12" i="1"/>
  <c r="O12" i="1"/>
  <c r="D13" i="1"/>
  <c r="K13" i="1"/>
  <c r="G15" i="1"/>
  <c r="B15" i="1"/>
  <c r="I15" i="1"/>
  <c r="K18" i="1"/>
  <c r="G19" i="1"/>
  <c r="O23" i="1"/>
  <c r="E23" i="1"/>
  <c r="M23" i="1"/>
  <c r="K24" i="1"/>
  <c r="G27" i="1"/>
  <c r="O27" i="1"/>
  <c r="E27" i="1"/>
  <c r="O34" i="1"/>
  <c r="G34" i="1"/>
  <c r="L34" i="1"/>
  <c r="D34" i="1"/>
  <c r="P34" i="1"/>
  <c r="N34" i="1" s="1"/>
  <c r="K38" i="1"/>
  <c r="C38" i="1"/>
  <c r="G38" i="1"/>
  <c r="M38" i="1"/>
  <c r="D38" i="1"/>
  <c r="B41" i="1"/>
  <c r="M41" i="1"/>
  <c r="G41" i="1"/>
  <c r="M54" i="1"/>
  <c r="J54" i="1"/>
  <c r="B54" i="1"/>
  <c r="O54" i="1"/>
  <c r="F54" i="1"/>
  <c r="K54" i="1"/>
  <c r="C54" i="1"/>
  <c r="M56" i="1"/>
  <c r="J56" i="1"/>
  <c r="B56" i="1"/>
  <c r="O56" i="1"/>
  <c r="F56" i="1"/>
  <c r="K56" i="1"/>
  <c r="C56" i="1"/>
  <c r="J58" i="1"/>
  <c r="B58" i="1"/>
  <c r="O58" i="1"/>
  <c r="F58" i="1"/>
  <c r="K58" i="1"/>
  <c r="C58" i="1"/>
  <c r="G28" i="1"/>
  <c r="C35" i="1"/>
  <c r="K35" i="1"/>
  <c r="N36" i="1"/>
  <c r="H36" i="1"/>
  <c r="P36" i="1"/>
  <c r="G37" i="1"/>
  <c r="O37" i="1"/>
  <c r="N37" i="1" s="1"/>
  <c r="G40" i="1"/>
  <c r="B43" i="1"/>
  <c r="B44" i="1"/>
  <c r="G48" i="1"/>
  <c r="G50" i="1"/>
  <c r="G60" i="1"/>
  <c r="L60" i="1"/>
  <c r="D35" i="1"/>
  <c r="L35" i="1"/>
  <c r="H37" i="1"/>
  <c r="F44" i="1"/>
  <c r="B60" i="1"/>
  <c r="H60" i="1"/>
  <c r="M60" i="1"/>
  <c r="D60" i="1"/>
  <c r="I60" i="1"/>
  <c r="O60" i="1"/>
  <c r="H35" i="1"/>
  <c r="N59" i="1"/>
  <c r="E60" i="1"/>
  <c r="K60" i="1"/>
  <c r="P60" i="1"/>
  <c r="C16" i="1"/>
  <c r="I16" i="1"/>
  <c r="O16" i="1"/>
  <c r="J30" i="1"/>
  <c r="F30" i="1"/>
  <c r="B30" i="1"/>
  <c r="M30" i="1"/>
  <c r="H30" i="1"/>
  <c r="C30" i="1"/>
  <c r="P30" i="1"/>
  <c r="K30" i="1"/>
  <c r="E30" i="1"/>
  <c r="L30" i="1"/>
  <c r="J32" i="1"/>
  <c r="F32" i="1"/>
  <c r="B32" i="1"/>
  <c r="M32" i="1"/>
  <c r="H32" i="1"/>
  <c r="C32" i="1"/>
  <c r="P32" i="1"/>
  <c r="K32" i="1"/>
  <c r="E32" i="1"/>
  <c r="L32" i="1"/>
  <c r="E6" i="1"/>
  <c r="I6" i="1"/>
  <c r="E7" i="1"/>
  <c r="I7" i="1"/>
  <c r="E8" i="1"/>
  <c r="I8" i="1"/>
  <c r="E9" i="1"/>
  <c r="I9" i="1"/>
  <c r="E10" i="1"/>
  <c r="I10" i="1"/>
  <c r="E11" i="1"/>
  <c r="I11" i="1"/>
  <c r="E12" i="1"/>
  <c r="I12" i="1"/>
  <c r="E13" i="1"/>
  <c r="I13" i="1"/>
  <c r="E14" i="1"/>
  <c r="I14" i="1"/>
  <c r="P15" i="1"/>
  <c r="L15" i="1"/>
  <c r="H15" i="1"/>
  <c r="E15" i="1"/>
  <c r="J15" i="1"/>
  <c r="O15" i="1"/>
  <c r="E16" i="1"/>
  <c r="P17" i="1"/>
  <c r="N17" i="1" s="1"/>
  <c r="L17" i="1"/>
  <c r="H17" i="1"/>
  <c r="D17" i="1"/>
  <c r="J17" i="1"/>
  <c r="F17" i="1"/>
  <c r="B17" i="1"/>
  <c r="I17" i="1"/>
  <c r="P18" i="1"/>
  <c r="N18" i="1" s="1"/>
  <c r="L18" i="1"/>
  <c r="H18" i="1"/>
  <c r="D18" i="1"/>
  <c r="J18" i="1"/>
  <c r="F18" i="1"/>
  <c r="B18" i="1"/>
  <c r="I18" i="1"/>
  <c r="P19" i="1"/>
  <c r="L19" i="1"/>
  <c r="H19" i="1"/>
  <c r="D19" i="1"/>
  <c r="J19" i="1"/>
  <c r="F19" i="1"/>
  <c r="B19" i="1"/>
  <c r="I19" i="1"/>
  <c r="P20" i="1"/>
  <c r="L20" i="1"/>
  <c r="H20" i="1"/>
  <c r="D20" i="1"/>
  <c r="N20" i="1"/>
  <c r="J20" i="1"/>
  <c r="F20" i="1"/>
  <c r="B20" i="1"/>
  <c r="I20" i="1"/>
  <c r="P21" i="1"/>
  <c r="L21" i="1"/>
  <c r="H21" i="1"/>
  <c r="D21" i="1"/>
  <c r="N21" i="1"/>
  <c r="J21" i="1"/>
  <c r="F21" i="1"/>
  <c r="B21" i="1"/>
  <c r="I21" i="1"/>
  <c r="P22" i="1"/>
  <c r="L22" i="1"/>
  <c r="H22" i="1"/>
  <c r="D22" i="1"/>
  <c r="J22" i="1"/>
  <c r="F22" i="1"/>
  <c r="B22" i="1"/>
  <c r="I22" i="1"/>
  <c r="P23" i="1"/>
  <c r="N23" i="1" s="1"/>
  <c r="L23" i="1"/>
  <c r="H23" i="1"/>
  <c r="D23" i="1"/>
  <c r="J23" i="1"/>
  <c r="F23" i="1"/>
  <c r="B23" i="1"/>
  <c r="I23" i="1"/>
  <c r="P24" i="1"/>
  <c r="L24" i="1"/>
  <c r="H24" i="1"/>
  <c r="D24" i="1"/>
  <c r="J24" i="1"/>
  <c r="F24" i="1"/>
  <c r="B24" i="1"/>
  <c r="I24" i="1"/>
  <c r="P25" i="1"/>
  <c r="N25" i="1" s="1"/>
  <c r="L25" i="1"/>
  <c r="H25" i="1"/>
  <c r="D25" i="1"/>
  <c r="J25" i="1"/>
  <c r="F25" i="1"/>
  <c r="B25" i="1"/>
  <c r="I25" i="1"/>
  <c r="P26" i="1"/>
  <c r="N26" i="1" s="1"/>
  <c r="L26" i="1"/>
  <c r="H26" i="1"/>
  <c r="D26" i="1"/>
  <c r="J26" i="1"/>
  <c r="F26" i="1"/>
  <c r="B26" i="1"/>
  <c r="I26" i="1"/>
  <c r="P27" i="1"/>
  <c r="L27" i="1"/>
  <c r="H27" i="1"/>
  <c r="D27" i="1"/>
  <c r="J27" i="1"/>
  <c r="F27" i="1"/>
  <c r="B27" i="1"/>
  <c r="I27" i="1"/>
  <c r="P28" i="1"/>
  <c r="L28" i="1"/>
  <c r="H28" i="1"/>
  <c r="D28" i="1"/>
  <c r="J28" i="1"/>
  <c r="F28" i="1"/>
  <c r="B28" i="1"/>
  <c r="I28" i="1"/>
  <c r="J29" i="1"/>
  <c r="M29" i="1"/>
  <c r="H29" i="1"/>
  <c r="D29" i="1"/>
  <c r="P29" i="1"/>
  <c r="N29" i="1" s="1"/>
  <c r="K29" i="1"/>
  <c r="F29" i="1"/>
  <c r="B29" i="1"/>
  <c r="I29" i="1"/>
  <c r="D30" i="1"/>
  <c r="O30" i="1"/>
  <c r="D32" i="1"/>
  <c r="O32" i="1"/>
  <c r="P16" i="1"/>
  <c r="L16" i="1"/>
  <c r="H16" i="1"/>
  <c r="D16" i="1"/>
  <c r="F16" i="1"/>
  <c r="K16" i="1"/>
  <c r="G30" i="1"/>
  <c r="J31" i="1"/>
  <c r="F31" i="1"/>
  <c r="B31" i="1"/>
  <c r="M31" i="1"/>
  <c r="H31" i="1"/>
  <c r="C31" i="1"/>
  <c r="P31" i="1"/>
  <c r="K31" i="1"/>
  <c r="E31" i="1"/>
  <c r="L31" i="1"/>
  <c r="G32" i="1"/>
  <c r="J33" i="1"/>
  <c r="F33" i="1"/>
  <c r="B33" i="1"/>
  <c r="M33" i="1"/>
  <c r="H33" i="1"/>
  <c r="C33" i="1"/>
  <c r="P33" i="1"/>
  <c r="K33" i="1"/>
  <c r="E33" i="1"/>
  <c r="L33" i="1"/>
  <c r="P39" i="1"/>
  <c r="L39" i="1"/>
  <c r="H39" i="1"/>
  <c r="D39" i="1"/>
  <c r="O39" i="1"/>
  <c r="J39" i="1"/>
  <c r="E39" i="1"/>
  <c r="I39" i="1"/>
  <c r="C39" i="1"/>
  <c r="K39" i="1"/>
  <c r="P41" i="1"/>
  <c r="L41" i="1"/>
  <c r="H41" i="1"/>
  <c r="D41" i="1"/>
  <c r="O41" i="1"/>
  <c r="J41" i="1"/>
  <c r="E41" i="1"/>
  <c r="I41" i="1"/>
  <c r="C41" i="1"/>
  <c r="K41" i="1"/>
  <c r="P43" i="1"/>
  <c r="L43" i="1"/>
  <c r="H43" i="1"/>
  <c r="D43" i="1"/>
  <c r="O43" i="1"/>
  <c r="J43" i="1"/>
  <c r="E43" i="1"/>
  <c r="I43" i="1"/>
  <c r="C43" i="1"/>
  <c r="K43" i="1"/>
  <c r="P45" i="1"/>
  <c r="L45" i="1"/>
  <c r="H45" i="1"/>
  <c r="D45" i="1"/>
  <c r="O45" i="1"/>
  <c r="J45" i="1"/>
  <c r="E45" i="1"/>
  <c r="I45" i="1"/>
  <c r="C45" i="1"/>
  <c r="K45" i="1"/>
  <c r="P47" i="1"/>
  <c r="L47" i="1"/>
  <c r="H47" i="1"/>
  <c r="D47" i="1"/>
  <c r="O47" i="1"/>
  <c r="J47" i="1"/>
  <c r="E47" i="1"/>
  <c r="I47" i="1"/>
  <c r="C47" i="1"/>
  <c r="K47" i="1"/>
  <c r="P49" i="1"/>
  <c r="L49" i="1"/>
  <c r="H49" i="1"/>
  <c r="D49" i="1"/>
  <c r="O49" i="1"/>
  <c r="J49" i="1"/>
  <c r="E49" i="1"/>
  <c r="I49" i="1"/>
  <c r="C49" i="1"/>
  <c r="K49" i="1"/>
  <c r="M49" i="1"/>
  <c r="F39" i="1"/>
  <c r="P40" i="1"/>
  <c r="L40" i="1"/>
  <c r="H40" i="1"/>
  <c r="D40" i="1"/>
  <c r="O40" i="1"/>
  <c r="J40" i="1"/>
  <c r="E40" i="1"/>
  <c r="I40" i="1"/>
  <c r="C40" i="1"/>
  <c r="K40" i="1"/>
  <c r="F41" i="1"/>
  <c r="P42" i="1"/>
  <c r="L42" i="1"/>
  <c r="H42" i="1"/>
  <c r="D42" i="1"/>
  <c r="O42" i="1"/>
  <c r="J42" i="1"/>
  <c r="E42" i="1"/>
  <c r="I42" i="1"/>
  <c r="C42" i="1"/>
  <c r="K42" i="1"/>
  <c r="F43" i="1"/>
  <c r="P44" i="1"/>
  <c r="L44" i="1"/>
  <c r="H44" i="1"/>
  <c r="D44" i="1"/>
  <c r="O44" i="1"/>
  <c r="J44" i="1"/>
  <c r="E44" i="1"/>
  <c r="I44" i="1"/>
  <c r="C44" i="1"/>
  <c r="K44" i="1"/>
  <c r="F45" i="1"/>
  <c r="P46" i="1"/>
  <c r="N46" i="1" s="1"/>
  <c r="L46" i="1"/>
  <c r="H46" i="1"/>
  <c r="D46" i="1"/>
  <c r="O46" i="1"/>
  <c r="J46" i="1"/>
  <c r="E46" i="1"/>
  <c r="I46" i="1"/>
  <c r="C46" i="1"/>
  <c r="K46" i="1"/>
  <c r="F47" i="1"/>
  <c r="P48" i="1"/>
  <c r="L48" i="1"/>
  <c r="H48" i="1"/>
  <c r="D48" i="1"/>
  <c r="O48" i="1"/>
  <c r="J48" i="1"/>
  <c r="E48" i="1"/>
  <c r="I48" i="1"/>
  <c r="C48" i="1"/>
  <c r="K48" i="1"/>
  <c r="F49" i="1"/>
  <c r="P50" i="1"/>
  <c r="L50" i="1"/>
  <c r="H50" i="1"/>
  <c r="D50" i="1"/>
  <c r="O50" i="1"/>
  <c r="J50" i="1"/>
  <c r="E50" i="1"/>
  <c r="I50" i="1"/>
  <c r="C50" i="1"/>
  <c r="K50" i="1"/>
  <c r="E34" i="1"/>
  <c r="I34" i="1"/>
  <c r="M34" i="1"/>
  <c r="E35" i="1"/>
  <c r="I35" i="1"/>
  <c r="M35" i="1"/>
  <c r="E36" i="1"/>
  <c r="I36" i="1"/>
  <c r="M36" i="1"/>
  <c r="E37" i="1"/>
  <c r="I37" i="1"/>
  <c r="M37" i="1"/>
  <c r="P38" i="1"/>
  <c r="N38" i="1" s="1"/>
  <c r="L38" i="1"/>
  <c r="E38" i="1"/>
  <c r="I38" i="1"/>
  <c r="C51" i="1"/>
  <c r="I51" i="1"/>
  <c r="C52" i="1"/>
  <c r="I52" i="1"/>
  <c r="C53" i="1"/>
  <c r="I53" i="1"/>
  <c r="B34" i="1"/>
  <c r="F34" i="1"/>
  <c r="J34" i="1"/>
  <c r="B35" i="1"/>
  <c r="F35" i="1"/>
  <c r="J35" i="1"/>
  <c r="B36" i="1"/>
  <c r="F36" i="1"/>
  <c r="J36" i="1"/>
  <c r="B37" i="1"/>
  <c r="F37" i="1"/>
  <c r="J37" i="1"/>
  <c r="B38" i="1"/>
  <c r="F38" i="1"/>
  <c r="J38" i="1"/>
  <c r="O38" i="1"/>
  <c r="E51" i="1"/>
  <c r="J51" i="1"/>
  <c r="E52" i="1"/>
  <c r="J52" i="1"/>
  <c r="E53" i="1"/>
  <c r="J53" i="1"/>
  <c r="N58" i="1"/>
  <c r="P51" i="1"/>
  <c r="L51" i="1"/>
  <c r="H51" i="1"/>
  <c r="D51" i="1"/>
  <c r="F51" i="1"/>
  <c r="K51" i="1"/>
  <c r="P52" i="1"/>
  <c r="N52" i="1" s="1"/>
  <c r="L52" i="1"/>
  <c r="H52" i="1"/>
  <c r="D52" i="1"/>
  <c r="F52" i="1"/>
  <c r="K52" i="1"/>
  <c r="P53" i="1"/>
  <c r="N53" i="1" s="1"/>
  <c r="L53" i="1"/>
  <c r="H53" i="1"/>
  <c r="D53" i="1"/>
  <c r="F53" i="1"/>
  <c r="K53" i="1"/>
  <c r="D54" i="1"/>
  <c r="H54" i="1"/>
  <c r="L54" i="1"/>
  <c r="P54" i="1"/>
  <c r="D55" i="1"/>
  <c r="H55" i="1"/>
  <c r="L55" i="1"/>
  <c r="P55" i="1"/>
  <c r="D56" i="1"/>
  <c r="H56" i="1"/>
  <c r="L56" i="1"/>
  <c r="P56" i="1"/>
  <c r="D57" i="1"/>
  <c r="H57" i="1"/>
  <c r="L57" i="1"/>
  <c r="P57" i="1"/>
  <c r="N57" i="1" s="1"/>
  <c r="D58" i="1"/>
  <c r="H58" i="1"/>
  <c r="L58" i="1"/>
  <c r="P58" i="1"/>
  <c r="F60" i="1"/>
  <c r="J60" i="1"/>
  <c r="E54" i="1"/>
  <c r="I54" i="1"/>
  <c r="E55" i="1"/>
  <c r="I55" i="1"/>
  <c r="E56" i="1"/>
  <c r="I56" i="1"/>
  <c r="E57" i="1"/>
  <c r="I57" i="1"/>
  <c r="E58" i="1"/>
  <c r="I58" i="1"/>
  <c r="M58" i="1"/>
  <c r="N15" i="1" l="1"/>
  <c r="N24" i="1"/>
  <c r="N51" i="1"/>
  <c r="N33" i="1"/>
  <c r="N40" i="1"/>
  <c r="N22" i="1"/>
  <c r="N56" i="1"/>
  <c r="N55" i="1"/>
  <c r="N42" i="1"/>
  <c r="N44" i="1"/>
  <c r="N47" i="1"/>
  <c r="N43" i="1"/>
  <c r="N19" i="1"/>
  <c r="N30" i="1"/>
  <c r="N54" i="1"/>
  <c r="N50" i="1"/>
  <c r="N39" i="1"/>
  <c r="N31" i="1"/>
  <c r="N48" i="1"/>
  <c r="N45" i="1"/>
  <c r="N27" i="1"/>
  <c r="N28" i="1"/>
  <c r="N16" i="1"/>
  <c r="N12" i="1"/>
  <c r="N41" i="1"/>
  <c r="N49" i="1"/>
  <c r="N32" i="1"/>
  <c r="N6"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<sst xmlns="http://schemas.openxmlformats.org/spreadsheetml/2006/main" count="16" uniqueCount="16">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</sst>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0;&#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（4月分）</v>
          </cell>
          <cell r="O1"/>
          <cell r="T1"/>
          <cell r="V1"/>
          <cell r="AB1"/>
          <cell r="AC1"/>
          <cell r="AK1"/>
          <cell r="AL1"/>
          <cell r="AM1"/>
          <cell r="AN1"/>
          <cell r="AO1"/>
          <cell r="AP1"/>
          <cell r="AQ1"/>
          <cell r="AR1"/>
          <cell r="AS1"/>
          <cell r="AT1"/>
          <cell r="AU1"/>
          <cell r="AV1"/>
          <cell r="AW1"/>
          <cell r="AX1"/>
          <cell r="AY1"/>
          <cell r="AZ1"/>
          <cell r="BA1"/>
          <cell r="BJ1"/>
        </row>
        <row r="2">
          <cell r="G2"/>
          <cell r="H2"/>
          <cell r="I2">
            <v>60</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※27欄に「○」又は「×」が付されたものについて記載する。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58</v>
          </cell>
          <cell r="BE4">
            <v>0</v>
          </cell>
          <cell r="BF4">
            <v>10</v>
          </cell>
          <cell r="BG4">
            <v>11</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Dg001</v>
          </cell>
          <cell r="H6" t="str">
            <v>⑩役務</v>
          </cell>
          <cell r="I6" t="str">
            <v>福井春山合同庁舎機械警備業務
12ヶ月</v>
          </cell>
          <cell r="J6" t="str">
            <v>支出負担行為担当官
金沢国税局総務部次長
中村　憲二
石川県金沢市広坂２－２－６０
ほか１０官署</v>
          </cell>
          <cell r="K6" t="str">
            <v>②共同</v>
          </cell>
          <cell r="L6" t="str">
            <v>×</v>
          </cell>
          <cell r="M6">
            <v>44652</v>
          </cell>
          <cell r="N6" t="str">
            <v>セコム北陸株式会社
石川県金沢市香林坊２－４－３０</v>
          </cell>
          <cell r="O6">
            <v>8220001003674</v>
          </cell>
          <cell r="P6" t="str">
            <v>⑥その他の法人等</v>
          </cell>
          <cell r="Q6"/>
          <cell r="R6" t="str">
            <v>①一般競争入札</v>
          </cell>
          <cell r="S6"/>
          <cell r="T6" t="str">
            <v>他官署で調達手続きを実施のため</v>
          </cell>
          <cell r="U6">
            <v>3775200</v>
          </cell>
          <cell r="V6">
            <v>3775200</v>
          </cell>
          <cell r="W6" t="str">
            <v>－</v>
          </cell>
          <cell r="X6"/>
          <cell r="Y6"/>
          <cell r="Z6" t="str">
            <v>×</v>
          </cell>
          <cell r="AA6" t="str">
            <v>－</v>
          </cell>
          <cell r="AB6" t="str">
            <v>－</v>
          </cell>
          <cell r="AC6"/>
          <cell r="AD6"/>
          <cell r="AE6"/>
          <cell r="AF6" t="str">
            <v>×</v>
          </cell>
          <cell r="AG6" t="str">
            <v>③国庫債務負担行為</v>
          </cell>
          <cell r="AH6"/>
          <cell r="AI6"/>
          <cell r="AJ6"/>
          <cell r="AK6"/>
          <cell r="AL6"/>
          <cell r="AM6"/>
          <cell r="AN6"/>
          <cell r="AO6"/>
          <cell r="AP6"/>
          <cell r="AQ6"/>
          <cell r="AR6"/>
          <cell r="AS6"/>
          <cell r="AT6"/>
          <cell r="AU6"/>
          <cell r="AV6"/>
          <cell r="AW6"/>
          <cell r="AX6"/>
          <cell r="AY6"/>
          <cell r="AZ6"/>
          <cell r="BA6"/>
          <cell r="BB6"/>
          <cell r="BC6" t="str">
            <v>契約総額(全官署)</v>
          </cell>
          <cell r="BD6" t="str">
            <v>○</v>
          </cell>
          <cell r="BE6" t="str">
            <v>×</v>
          </cell>
          <cell r="BF6" t="str">
            <v>×</v>
          </cell>
          <cell r="BG6" t="str">
            <v>×</v>
          </cell>
          <cell r="BH6" t="str">
            <v/>
          </cell>
          <cell r="BI6" t="str">
            <v>⑩役務</v>
          </cell>
          <cell r="BJ6" t="str">
            <v>分担契約</v>
          </cell>
          <cell r="BK6"/>
          <cell r="BL6" t="str">
            <v/>
          </cell>
          <cell r="BM6" t="str">
            <v>○</v>
          </cell>
          <cell r="BN6" t="b">
            <v>1</v>
          </cell>
          <cell r="BO6" t="b">
            <v>1</v>
          </cell>
        </row>
        <row r="7">
          <cell r="E7" t="str">
            <v/>
          </cell>
          <cell r="F7">
            <v>1</v>
          </cell>
          <cell r="G7" t="str">
            <v>Dg002</v>
          </cell>
          <cell r="H7" t="str">
            <v>⑩役務</v>
          </cell>
          <cell r="I7" t="str">
            <v>令和4年度富山丸の内合同庁舎機械警備業務
12ヶ月　　　　　　　　</v>
          </cell>
          <cell r="J7" t="str">
            <v>支出負担行為担当官
金沢国税局総務部次長
中村　憲二
石川県金沢市広坂２－２－６０
ほか３官署</v>
          </cell>
          <cell r="K7" t="str">
            <v>③合庁</v>
          </cell>
          <cell r="L7" t="str">
            <v>○</v>
          </cell>
          <cell r="M7">
            <v>44652</v>
          </cell>
          <cell r="N7" t="str">
            <v>セコム北陸株式会社
石川県金沢市香林坊２－４－３０</v>
          </cell>
          <cell r="O7">
            <v>8220001003674</v>
          </cell>
          <cell r="P7" t="str">
            <v>⑥その他の法人等</v>
          </cell>
          <cell r="Q7"/>
          <cell r="R7" t="str">
            <v>④随意契約（企画競争無し）</v>
          </cell>
          <cell r="S7" t="str">
            <v>○</v>
          </cell>
          <cell r="T7">
            <v>1422300</v>
          </cell>
          <cell r="U7">
            <v>1203664</v>
          </cell>
          <cell r="V7">
            <v>1422300</v>
          </cell>
          <cell r="W7">
            <v>1</v>
          </cell>
          <cell r="X7"/>
          <cell r="Y7"/>
          <cell r="Z7" t="str">
            <v>×</v>
          </cell>
          <cell r="AA7" t="str">
            <v>②同種の他の契約の予定価格を類推されるおそれがあるため公表しない</v>
          </cell>
          <cell r="AB7">
            <v>1</v>
          </cell>
          <cell r="AC7">
            <v>0</v>
          </cell>
          <cell r="AD7" t="str">
            <v>×</v>
          </cell>
          <cell r="AE7" t="str">
            <v>システム非対応</v>
          </cell>
          <cell r="AF7" t="str">
            <v>×</v>
          </cell>
          <cell r="AG7"/>
          <cell r="AH7" t="str">
            <v>①会計法第29条の3第4項（契約の性質又は目的が競争を許さない場合）</v>
          </cell>
          <cell r="AI7" t="str">
            <v>公募を実施した結果、業務履行可能な者が契約相手方しかなく競争を許さないことから会計法29条の３第４項に該当するため。</v>
          </cell>
          <cell r="AJ7"/>
          <cell r="AK7"/>
          <cell r="AL7"/>
          <cell r="AM7"/>
          <cell r="AN7"/>
          <cell r="AO7"/>
          <cell r="AP7"/>
          <cell r="AQ7"/>
          <cell r="AR7"/>
          <cell r="AS7"/>
          <cell r="AT7"/>
          <cell r="AU7"/>
          <cell r="AV7"/>
          <cell r="AW7"/>
          <cell r="AX7"/>
          <cell r="AY7"/>
          <cell r="AZ7"/>
          <cell r="BA7"/>
          <cell r="BB7"/>
          <cell r="BC7" t="str">
            <v>年間支払金額(自官署のみ)</v>
          </cell>
          <cell r="BD7" t="str">
            <v>○</v>
          </cell>
          <cell r="BE7" t="str">
            <v>×</v>
          </cell>
          <cell r="BF7" t="str">
            <v>×</v>
          </cell>
          <cell r="BG7" t="str">
            <v>×</v>
          </cell>
          <cell r="BH7" t="str">
            <v/>
          </cell>
          <cell r="BI7" t="str">
            <v>⑩役務</v>
          </cell>
          <cell r="BJ7" t="str">
            <v>分担契約</v>
          </cell>
          <cell r="BK7"/>
          <cell r="BL7" t="str">
            <v/>
          </cell>
          <cell r="BM7" t="str">
            <v>○</v>
          </cell>
          <cell r="BN7" t="b">
            <v>1</v>
          </cell>
          <cell r="BO7" t="b">
            <v>1</v>
          </cell>
        </row>
        <row r="8">
          <cell r="E8">
            <v>2</v>
          </cell>
          <cell r="F8" t="str">
            <v/>
          </cell>
          <cell r="G8" t="str">
            <v>Dg003</v>
          </cell>
          <cell r="H8" t="str">
            <v>⑩役務</v>
          </cell>
          <cell r="I8" t="str">
            <v>令和4年度金沢広坂合同庁舎等の塵芥処理業務
可燃ごみ57,600kgほか</v>
          </cell>
          <cell r="J8" t="str">
            <v>支出負担行為担当官
金沢国税局総務部次長
中村　憲二
石川県金沢市広坂２－２－６０
ほか２官署</v>
          </cell>
          <cell r="K8" t="str">
            <v>③合庁</v>
          </cell>
          <cell r="L8" t="str">
            <v>○</v>
          </cell>
          <cell r="M8">
            <v>44652</v>
          </cell>
          <cell r="N8" t="str">
            <v>金沢市清掃株式会社
石川県金沢市東力２－４７－４８</v>
          </cell>
          <cell r="O8">
            <v>1220001002088</v>
          </cell>
          <cell r="P8" t="str">
            <v>⑥その他の法人等</v>
          </cell>
          <cell r="Q8"/>
          <cell r="R8" t="str">
            <v>①一般競争入札</v>
          </cell>
          <cell r="S8"/>
          <cell r="T8">
            <v>3171185</v>
          </cell>
          <cell r="U8" t="str">
            <v>@29.7円/kｇほか</v>
          </cell>
          <cell r="V8">
            <v>2771670</v>
          </cell>
          <cell r="W8">
            <v>0.874</v>
          </cell>
          <cell r="X8"/>
          <cell r="Y8"/>
          <cell r="Z8" t="str">
            <v>×</v>
          </cell>
          <cell r="AA8" t="str">
            <v>②同種の他の契約の予定価格を類推されるおそれがあるため公表しない</v>
          </cell>
          <cell r="AB8">
            <v>2</v>
          </cell>
          <cell r="AC8">
            <v>0</v>
          </cell>
          <cell r="AD8" t="str">
            <v>○</v>
          </cell>
          <cell r="AE8"/>
          <cell r="AF8" t="str">
            <v>×</v>
          </cell>
          <cell r="AG8"/>
          <cell r="AH8"/>
          <cell r="AI8"/>
          <cell r="AJ8" t="str">
            <v>分担契約
分担予定額
1,130,471円
単価契約
予定調達総額
2,771,670円</v>
          </cell>
          <cell r="AK8"/>
          <cell r="AL8"/>
          <cell r="AM8"/>
          <cell r="AN8"/>
          <cell r="AO8"/>
          <cell r="AP8"/>
          <cell r="AQ8"/>
          <cell r="AR8"/>
          <cell r="AS8"/>
          <cell r="AT8"/>
          <cell r="AU8"/>
          <cell r="AV8"/>
          <cell r="AW8"/>
          <cell r="AX8"/>
          <cell r="AY8"/>
          <cell r="AZ8"/>
          <cell r="BA8"/>
          <cell r="BB8"/>
          <cell r="BC8" t="str">
            <v>年間支払金額(自官署のみ)</v>
          </cell>
          <cell r="BD8" t="str">
            <v>○</v>
          </cell>
          <cell r="BE8" t="str">
            <v>×</v>
          </cell>
          <cell r="BF8" t="str">
            <v>×</v>
          </cell>
          <cell r="BG8" t="str">
            <v>×</v>
          </cell>
          <cell r="BH8" t="str">
            <v/>
          </cell>
          <cell r="BI8" t="str">
            <v>⑩役務</v>
          </cell>
          <cell r="BJ8" t="str">
            <v>分担契約/単価契約</v>
          </cell>
          <cell r="BK8"/>
          <cell r="BL8" t="str">
            <v/>
          </cell>
          <cell r="BM8" t="str">
            <v>○</v>
          </cell>
          <cell r="BN8" t="b">
            <v>1</v>
          </cell>
          <cell r="BO8" t="b">
            <v>1</v>
          </cell>
        </row>
        <row r="9">
          <cell r="E9">
            <v>3</v>
          </cell>
          <cell r="F9" t="str">
            <v/>
          </cell>
          <cell r="G9" t="str">
            <v>Dg004</v>
          </cell>
          <cell r="H9" t="str">
            <v>⑩役務</v>
          </cell>
          <cell r="I9" t="str">
            <v>令和4年度金沢駅西合同庁舎の塵芥処理業務
可燃ごみ31,000kgほか</v>
          </cell>
          <cell r="J9" t="str">
            <v>支出負担行為担当官
金沢国税局総務部次長
中村　憲二
石川県金沢市広坂２－２－６０
ほか８官署等</v>
          </cell>
          <cell r="K9" t="str">
            <v>③合庁</v>
          </cell>
          <cell r="L9" t="str">
            <v>○</v>
          </cell>
          <cell r="M9">
            <v>44652</v>
          </cell>
          <cell r="N9" t="str">
            <v>金沢市清掃株式会社
石川県金沢市東力２－４７－４８</v>
          </cell>
          <cell r="O9">
            <v>1220001002088</v>
          </cell>
          <cell r="P9" t="str">
            <v>⑥その他の法人等</v>
          </cell>
          <cell r="Q9"/>
          <cell r="R9" t="str">
            <v>①一般競争入札</v>
          </cell>
          <cell r="S9"/>
          <cell r="T9">
            <v>1343037</v>
          </cell>
          <cell r="U9" t="str">
            <v>@29.7円/kｇほか</v>
          </cell>
          <cell r="V9">
            <v>1170400</v>
          </cell>
          <cell r="W9">
            <v>0.871</v>
          </cell>
          <cell r="X9"/>
          <cell r="Y9"/>
          <cell r="Z9" t="str">
            <v>×</v>
          </cell>
          <cell r="AA9" t="str">
            <v>②同種の他の契約の予定価格を類推されるおそれがあるため公表しない</v>
          </cell>
          <cell r="AB9">
            <v>2</v>
          </cell>
          <cell r="AC9">
            <v>0</v>
          </cell>
          <cell r="AD9" t="str">
            <v>○</v>
          </cell>
          <cell r="AE9"/>
          <cell r="AF9" t="str">
            <v>×</v>
          </cell>
          <cell r="AG9"/>
          <cell r="AH9"/>
          <cell r="AI9"/>
          <cell r="AJ9" t="str">
            <v>分担契約
分担予定額
612,237円
単価契約
予定調達総額
1,170,400円</v>
          </cell>
          <cell r="AK9"/>
          <cell r="AL9"/>
          <cell r="AM9"/>
          <cell r="AN9"/>
          <cell r="AO9"/>
          <cell r="AP9"/>
          <cell r="AQ9"/>
          <cell r="AR9"/>
          <cell r="AS9"/>
          <cell r="AT9"/>
          <cell r="AU9"/>
          <cell r="AV9"/>
          <cell r="AW9"/>
          <cell r="AX9"/>
          <cell r="AY9"/>
          <cell r="AZ9"/>
          <cell r="BA9"/>
          <cell r="BB9"/>
          <cell r="BC9" t="str">
            <v>年間支払金額(自官署のみ)</v>
          </cell>
          <cell r="BD9" t="str">
            <v>○</v>
          </cell>
          <cell r="BE9" t="str">
            <v>×</v>
          </cell>
          <cell r="BF9" t="str">
            <v>×</v>
          </cell>
          <cell r="BG9" t="str">
            <v>×</v>
          </cell>
          <cell r="BH9" t="str">
            <v/>
          </cell>
          <cell r="BI9" t="str">
            <v>⑩役務</v>
          </cell>
          <cell r="BJ9" t="str">
            <v>分担契約/単価契約</v>
          </cell>
          <cell r="BK9"/>
          <cell r="BL9" t="str">
            <v/>
          </cell>
          <cell r="BM9" t="str">
            <v>○</v>
          </cell>
          <cell r="BN9" t="b">
            <v>1</v>
          </cell>
          <cell r="BO9" t="b">
            <v>1</v>
          </cell>
        </row>
        <row r="10">
          <cell r="E10">
            <v>4</v>
          </cell>
          <cell r="F10" t="str">
            <v/>
          </cell>
          <cell r="G10" t="str">
            <v>Dg005</v>
          </cell>
          <cell r="H10" t="str">
            <v>⑩役務</v>
          </cell>
          <cell r="I10" t="str">
            <v>令和4年度富山丸の内合同庁舎の塵芥処理業務
再生資源シュレッダー屑7,900kgほか</v>
          </cell>
          <cell r="J10" t="str">
            <v>支出負担行為担当官
金沢国税局総務部次長
中村　憲二
石川県金沢市広坂２－２－６０
ほか３官署</v>
          </cell>
          <cell r="K10" t="str">
            <v>③合庁</v>
          </cell>
          <cell r="L10" t="str">
            <v>○</v>
          </cell>
          <cell r="M10">
            <v>44652</v>
          </cell>
          <cell r="N10" t="str">
            <v>クリーン産業株式会社
富山県富山市二口町１－７－１３</v>
          </cell>
          <cell r="O10">
            <v>4230001000781</v>
          </cell>
          <cell r="P10" t="str">
            <v>⑥その他の法人等</v>
          </cell>
          <cell r="Q10"/>
          <cell r="R10" t="str">
            <v>①一般競争入札</v>
          </cell>
          <cell r="S10"/>
          <cell r="T10">
            <v>1141690</v>
          </cell>
          <cell r="U10" t="str">
            <v>@60.5円/kｇほか</v>
          </cell>
          <cell r="V10">
            <v>1141690</v>
          </cell>
          <cell r="W10">
            <v>1</v>
          </cell>
          <cell r="X10"/>
          <cell r="Y10"/>
          <cell r="Z10" t="str">
            <v>×</v>
          </cell>
          <cell r="AA10" t="str">
            <v>②同種の他の契約の予定価格を類推されるおそれがあるため公表しない</v>
          </cell>
          <cell r="AB10">
            <v>2</v>
          </cell>
          <cell r="AC10">
            <v>0</v>
          </cell>
          <cell r="AD10" t="str">
            <v>○</v>
          </cell>
          <cell r="AE10"/>
          <cell r="AF10" t="str">
            <v>×</v>
          </cell>
          <cell r="AG10"/>
          <cell r="AH10"/>
          <cell r="AI10"/>
          <cell r="AJ10" t="str">
            <v>分担契約
分担予定額
953,996円
単価契約
予定調達総額
1,141,690円</v>
          </cell>
          <cell r="AK10"/>
          <cell r="AL10"/>
          <cell r="AM10"/>
          <cell r="AN10"/>
          <cell r="AO10"/>
          <cell r="AP10"/>
          <cell r="AQ10"/>
          <cell r="AR10"/>
          <cell r="AS10"/>
          <cell r="AT10"/>
          <cell r="AU10"/>
          <cell r="AV10"/>
          <cell r="AW10"/>
          <cell r="AX10"/>
          <cell r="AY10"/>
          <cell r="AZ10"/>
          <cell r="BA10"/>
          <cell r="BB10"/>
          <cell r="BC10" t="str">
            <v>年間支払金額(自官署のみ)</v>
          </cell>
          <cell r="BD10" t="str">
            <v>○</v>
          </cell>
          <cell r="BE10" t="str">
            <v>×</v>
          </cell>
          <cell r="BF10" t="str">
            <v>×</v>
          </cell>
          <cell r="BG10" t="str">
            <v>×</v>
          </cell>
          <cell r="BH10" t="str">
            <v/>
          </cell>
          <cell r="BI10" t="str">
            <v>⑩役務</v>
          </cell>
          <cell r="BJ10" t="str">
            <v>分担契約/単価契約</v>
          </cell>
          <cell r="BK10"/>
          <cell r="BL10" t="str">
            <v/>
          </cell>
          <cell r="BM10" t="str">
            <v>○</v>
          </cell>
          <cell r="BN10" t="b">
            <v>1</v>
          </cell>
          <cell r="BO10" t="b">
            <v>1</v>
          </cell>
        </row>
        <row r="11">
          <cell r="E11">
            <v>5</v>
          </cell>
          <cell r="F11" t="str">
            <v/>
          </cell>
          <cell r="G11" t="str">
            <v>Dg006</v>
          </cell>
          <cell r="H11" t="str">
            <v>⑩役務</v>
          </cell>
          <cell r="I11" t="str">
            <v>令和4年度金沢広坂合同庁舎の常駐警備業務
12ヶ月</v>
          </cell>
          <cell r="J11" t="str">
            <v>支出負担行為担当官
金沢国税局総務部次長
中村　憲二
石川県金沢市広坂２－２－６０
ほか２官署</v>
          </cell>
          <cell r="K11" t="str">
            <v>③合庁</v>
          </cell>
          <cell r="L11" t="str">
            <v>○</v>
          </cell>
          <cell r="M11">
            <v>44652</v>
          </cell>
          <cell r="N11" t="str">
            <v>武田商事株式会社
石川県野々市市堀内３－４０</v>
          </cell>
          <cell r="O11">
            <v>2220001000405</v>
          </cell>
          <cell r="P11" t="str">
            <v>⑥その他の法人等</v>
          </cell>
          <cell r="Q11"/>
          <cell r="R11" t="str">
            <v>①一般競争入札</v>
          </cell>
          <cell r="S11"/>
          <cell r="T11">
            <v>29312430</v>
          </cell>
          <cell r="U11">
            <v>10246632</v>
          </cell>
          <cell r="V11">
            <v>26400000</v>
          </cell>
          <cell r="W11">
            <v>0.9</v>
          </cell>
          <cell r="X11"/>
          <cell r="Y11"/>
          <cell r="Z11" t="str">
            <v>×</v>
          </cell>
          <cell r="AA11" t="str">
            <v>②同種の他の契約の予定価格を類推されるおそれがあるため公表しない</v>
          </cell>
          <cell r="AB11">
            <v>4</v>
          </cell>
          <cell r="AC11">
            <v>0</v>
          </cell>
          <cell r="AD11" t="str">
            <v>○</v>
          </cell>
          <cell r="AE11"/>
          <cell r="AF11" t="str">
            <v>×</v>
          </cell>
          <cell r="AG11"/>
          <cell r="AH11"/>
          <cell r="AI11"/>
          <cell r="AJ11"/>
          <cell r="AK11"/>
          <cell r="AL11"/>
          <cell r="AM11"/>
          <cell r="AN11"/>
          <cell r="AO11"/>
          <cell r="AP11"/>
          <cell r="AQ11"/>
          <cell r="AR11"/>
          <cell r="AS11"/>
          <cell r="AT11"/>
          <cell r="AU11"/>
          <cell r="AV11"/>
          <cell r="AW11"/>
          <cell r="AX11"/>
          <cell r="AY11"/>
          <cell r="AZ11"/>
          <cell r="BA11"/>
          <cell r="BB11"/>
          <cell r="BC11" t="str">
            <v>年間支払金額(自官署のみ)</v>
          </cell>
          <cell r="BD11" t="str">
            <v>○</v>
          </cell>
          <cell r="BE11" t="str">
            <v>×</v>
          </cell>
          <cell r="BF11" t="str">
            <v>×</v>
          </cell>
          <cell r="BG11" t="str">
            <v>×</v>
          </cell>
          <cell r="BH11" t="str">
            <v/>
          </cell>
          <cell r="BI11" t="str">
            <v>⑩役務</v>
          </cell>
          <cell r="BJ11" t="str">
            <v>分担契約</v>
          </cell>
          <cell r="BK11"/>
          <cell r="BL11">
            <v>1</v>
          </cell>
          <cell r="BM11" t="str">
            <v>○</v>
          </cell>
          <cell r="BN11" t="b">
            <v>1</v>
          </cell>
          <cell r="BO11" t="b">
            <v>1</v>
          </cell>
        </row>
        <row r="12">
          <cell r="E12">
            <v>6</v>
          </cell>
          <cell r="F12" t="str">
            <v/>
          </cell>
          <cell r="G12" t="str">
            <v>Dg007</v>
          </cell>
          <cell r="H12" t="str">
            <v>⑩役務</v>
          </cell>
          <cell r="I12" t="str">
            <v>令和4年度金沢駅西合同庁舎の常駐警備業務
12ヶ月</v>
          </cell>
          <cell r="J12" t="str">
            <v>支出負担行為担当官
金沢国税局総務部次長
中村　憲二
石川県金沢市広坂２－２－６０
ほか８官署等</v>
          </cell>
          <cell r="K12" t="str">
            <v>③合庁</v>
          </cell>
          <cell r="L12" t="str">
            <v>○</v>
          </cell>
          <cell r="M12">
            <v>44652</v>
          </cell>
          <cell r="N12" t="str">
            <v>北陸綜合ビル管理株式会社
石川県金沢市新保本４－２６－１</v>
          </cell>
          <cell r="O12">
            <v>6220001006324</v>
          </cell>
          <cell r="P12" t="str">
            <v>⑥その他の法人等</v>
          </cell>
          <cell r="Q12"/>
          <cell r="R12" t="str">
            <v>①一般競争入札</v>
          </cell>
          <cell r="S12"/>
          <cell r="T12">
            <v>17879848</v>
          </cell>
          <cell r="U12" t="str">
            <v>10,630,336円
@2,145円/時間</v>
          </cell>
          <cell r="V12">
            <v>16243480</v>
          </cell>
          <cell r="W12">
            <v>0.90800000000000003</v>
          </cell>
          <cell r="X12"/>
          <cell r="Y12"/>
          <cell r="Z12" t="str">
            <v>×</v>
          </cell>
          <cell r="AA12" t="str">
            <v>②同種の他の契約の予定価格を類推されるおそれがあるため公表しない</v>
          </cell>
          <cell r="AB12">
            <v>4</v>
          </cell>
          <cell r="AC12">
            <v>0</v>
          </cell>
          <cell r="AD12" t="str">
            <v>○</v>
          </cell>
          <cell r="AE12"/>
          <cell r="AF12" t="str">
            <v>×</v>
          </cell>
          <cell r="AG12"/>
          <cell r="AH12"/>
          <cell r="AI12"/>
          <cell r="AJ12"/>
          <cell r="AK12"/>
          <cell r="AL12"/>
          <cell r="AM12"/>
          <cell r="AN12"/>
          <cell r="AO12"/>
          <cell r="AP12"/>
          <cell r="AQ12"/>
          <cell r="AR12"/>
          <cell r="AS12"/>
          <cell r="AT12"/>
          <cell r="AU12"/>
          <cell r="AV12"/>
          <cell r="AW12"/>
          <cell r="AX12"/>
          <cell r="AY12"/>
          <cell r="AZ12"/>
          <cell r="BA12"/>
          <cell r="BB12"/>
          <cell r="BC12" t="str">
            <v>年間支払金額(自官署のみ)</v>
          </cell>
          <cell r="BD12" t="str">
            <v>○</v>
          </cell>
          <cell r="BE12" t="str">
            <v>×</v>
          </cell>
          <cell r="BF12" t="str">
            <v>×</v>
          </cell>
          <cell r="BG12" t="str">
            <v>×</v>
          </cell>
          <cell r="BH12" t="str">
            <v/>
          </cell>
          <cell r="BI12" t="str">
            <v>⑩役務</v>
          </cell>
          <cell r="BJ12" t="str">
            <v>分担契約/単価契約</v>
          </cell>
          <cell r="BK12"/>
          <cell r="BL12">
            <v>1</v>
          </cell>
          <cell r="BM12" t="str">
            <v>○</v>
          </cell>
          <cell r="BN12" t="b">
            <v>1</v>
          </cell>
          <cell r="BO12" t="b">
            <v>1</v>
          </cell>
        </row>
        <row r="13">
          <cell r="E13">
            <v>7</v>
          </cell>
          <cell r="F13" t="str">
            <v/>
          </cell>
          <cell r="G13" t="str">
            <v>Dg008</v>
          </cell>
          <cell r="H13" t="str">
            <v>⑩役務</v>
          </cell>
          <cell r="I13" t="str">
            <v>令和4年度小松日の出合同庁舎の常駐警備業務
12ヶ月</v>
          </cell>
          <cell r="J13" t="str">
            <v>支出負担行為担当官
金沢国税局総務部次長
中村　憲二
石川県金沢市広坂２－２－６０
ほか３官署</v>
          </cell>
          <cell r="K13" t="str">
            <v>③合庁</v>
          </cell>
          <cell r="L13" t="str">
            <v>○</v>
          </cell>
          <cell r="M13">
            <v>44652</v>
          </cell>
          <cell r="N13" t="str">
            <v>株式会社ガード北陸
石川県小松市日の出町４－２３２</v>
          </cell>
          <cell r="O13">
            <v>5220001011845</v>
          </cell>
          <cell r="P13" t="str">
            <v>⑥その他の法人等</v>
          </cell>
          <cell r="Q13"/>
          <cell r="R13" t="str">
            <v>①一般競争入札</v>
          </cell>
          <cell r="S13"/>
          <cell r="T13">
            <v>9318277</v>
          </cell>
          <cell r="U13" t="str">
            <v>4,004,376円
@9,673円/日</v>
          </cell>
          <cell r="V13">
            <v>7876000</v>
          </cell>
          <cell r="W13">
            <v>0.84499999999999997</v>
          </cell>
          <cell r="X13"/>
          <cell r="Y13"/>
          <cell r="Z13" t="str">
            <v>×</v>
          </cell>
          <cell r="AA13" t="str">
            <v>②同種の他の契約の予定価格を類推されるおそれがあるため公表しない</v>
          </cell>
          <cell r="AB13">
            <v>2</v>
          </cell>
          <cell r="AC13">
            <v>0</v>
          </cell>
          <cell r="AD13" t="str">
            <v>○</v>
          </cell>
          <cell r="AE13"/>
          <cell r="AF13" t="str">
            <v>×</v>
          </cell>
          <cell r="AG13"/>
          <cell r="AH13"/>
          <cell r="AI13"/>
          <cell r="AJ13"/>
          <cell r="AK13"/>
          <cell r="AL13"/>
          <cell r="AM13"/>
          <cell r="AN13"/>
          <cell r="AO13"/>
          <cell r="AP13"/>
          <cell r="AQ13"/>
          <cell r="AR13"/>
          <cell r="AS13"/>
          <cell r="AT13"/>
          <cell r="AU13"/>
          <cell r="AV13"/>
          <cell r="AW13"/>
          <cell r="AX13"/>
          <cell r="AY13"/>
          <cell r="AZ13"/>
          <cell r="BA13"/>
          <cell r="BB13"/>
          <cell r="BC13" t="str">
            <v>年間支払金額(自官署のみ)</v>
          </cell>
          <cell r="BD13" t="str">
            <v>○</v>
          </cell>
          <cell r="BE13" t="str">
            <v>×</v>
          </cell>
          <cell r="BF13" t="str">
            <v>×</v>
          </cell>
          <cell r="BG13" t="str">
            <v>×</v>
          </cell>
          <cell r="BH13" t="str">
            <v/>
          </cell>
          <cell r="BI13" t="str">
            <v>⑩役務</v>
          </cell>
          <cell r="BJ13" t="str">
            <v>分担契約/単価契約</v>
          </cell>
          <cell r="BK13"/>
          <cell r="BL13" t="str">
            <v/>
          </cell>
          <cell r="BM13" t="str">
            <v>○</v>
          </cell>
          <cell r="BN13" t="b">
            <v>1</v>
          </cell>
          <cell r="BO13" t="b">
            <v>1</v>
          </cell>
        </row>
        <row r="14">
          <cell r="E14">
            <v>8</v>
          </cell>
          <cell r="F14" t="str">
            <v/>
          </cell>
          <cell r="G14" t="str">
            <v>Dg009</v>
          </cell>
          <cell r="H14" t="str">
            <v>⑩役務</v>
          </cell>
          <cell r="I14" t="str">
            <v>令和4年度七尾西湊合同庁舎の常駐警備業務
12ヶ月</v>
          </cell>
          <cell r="J14" t="str">
            <v>支出負担行為担当官
金沢国税局総務部次長
中村　憲二
石川県金沢市広坂２－２－６０
ほか１官署</v>
          </cell>
          <cell r="K14" t="str">
            <v>③合庁</v>
          </cell>
          <cell r="L14" t="str">
            <v>○</v>
          </cell>
          <cell r="M14">
            <v>44652</v>
          </cell>
          <cell r="N14" t="str">
            <v>株式会社エコグリーン
石川県鳳珠郡穴水町字岩車メ１３</v>
          </cell>
          <cell r="O14">
            <v>2220001019107</v>
          </cell>
          <cell r="P14" t="str">
            <v>⑥その他の法人等</v>
          </cell>
          <cell r="Q14"/>
          <cell r="R14" t="str">
            <v>①一般競争入札</v>
          </cell>
          <cell r="S14"/>
          <cell r="T14">
            <v>4060736</v>
          </cell>
          <cell r="U14">
            <v>1573440</v>
          </cell>
          <cell r="V14">
            <v>2953500</v>
          </cell>
          <cell r="W14">
            <v>0.72699999999999998</v>
          </cell>
          <cell r="X14"/>
          <cell r="Y14"/>
          <cell r="Z14" t="str">
            <v>×</v>
          </cell>
          <cell r="AA14" t="str">
            <v>②同種の他の契約の予定価格を類推されるおそれがあるため公表しない</v>
          </cell>
          <cell r="AB14">
            <v>4</v>
          </cell>
          <cell r="AC14">
            <v>0</v>
          </cell>
          <cell r="AD14" t="str">
            <v>○</v>
          </cell>
          <cell r="AE14"/>
          <cell r="AF14" t="str">
            <v>×</v>
          </cell>
          <cell r="AG14"/>
          <cell r="AH14"/>
          <cell r="AI14"/>
          <cell r="AJ14"/>
          <cell r="AK14"/>
          <cell r="AL14"/>
          <cell r="AM14"/>
          <cell r="AN14"/>
          <cell r="AO14"/>
          <cell r="AP14"/>
          <cell r="AQ14"/>
          <cell r="AR14"/>
          <cell r="AS14"/>
          <cell r="AT14"/>
          <cell r="AU14"/>
          <cell r="AV14"/>
          <cell r="AW14"/>
          <cell r="AX14"/>
          <cell r="AY14"/>
          <cell r="AZ14"/>
          <cell r="BA14"/>
          <cell r="BB14"/>
          <cell r="BC14" t="str">
            <v>年間支払金額(自官署のみ)</v>
          </cell>
          <cell r="BD14" t="str">
            <v>○</v>
          </cell>
          <cell r="BE14" t="str">
            <v>×</v>
          </cell>
          <cell r="BF14" t="str">
            <v>×</v>
          </cell>
          <cell r="BG14" t="str">
            <v>×</v>
          </cell>
          <cell r="BH14" t="str">
            <v/>
          </cell>
          <cell r="BI14" t="str">
            <v>⑩役務</v>
          </cell>
          <cell r="BJ14" t="str">
            <v>分担契約</v>
          </cell>
          <cell r="BK14"/>
          <cell r="BL14" t="str">
            <v/>
          </cell>
          <cell r="BM14" t="str">
            <v>○</v>
          </cell>
          <cell r="BN14" t="b">
            <v>1</v>
          </cell>
          <cell r="BO14" t="b">
            <v>1</v>
          </cell>
        </row>
        <row r="15">
          <cell r="E15">
            <v>9</v>
          </cell>
          <cell r="F15" t="str">
            <v/>
          </cell>
          <cell r="G15" t="str">
            <v>Dg010</v>
          </cell>
          <cell r="H15" t="str">
            <v>⑩役務</v>
          </cell>
          <cell r="I15" t="str">
            <v>令和4年度敦賀駅前合同庁舎の常駐警備業務
12ヶ月</v>
          </cell>
          <cell r="J15" t="str">
            <v>支出負担行為担当官
金沢国税局総務部次長
中村　憲二
石川県金沢市広坂２－２－６０
ほか２官署</v>
          </cell>
          <cell r="K15" t="str">
            <v>③合庁</v>
          </cell>
          <cell r="L15" t="str">
            <v>○</v>
          </cell>
          <cell r="M15">
            <v>44652</v>
          </cell>
          <cell r="N15" t="str">
            <v>株式会社クリンテック
福井県敦賀市木崎２－４</v>
          </cell>
          <cell r="O15">
            <v>5210001010600</v>
          </cell>
          <cell r="P15" t="str">
            <v>⑥その他の法人等</v>
          </cell>
          <cell r="Q15"/>
          <cell r="R15" t="str">
            <v>①一般競争入札</v>
          </cell>
          <cell r="S15"/>
          <cell r="T15">
            <v>4372789</v>
          </cell>
          <cell r="U15">
            <v>2186256</v>
          </cell>
          <cell r="V15">
            <v>3905000</v>
          </cell>
          <cell r="W15">
            <v>0.89300000000000002</v>
          </cell>
          <cell r="X15"/>
          <cell r="Y15"/>
          <cell r="Z15" t="str">
            <v>×</v>
          </cell>
          <cell r="AA15" t="str">
            <v>②同種の他の契約の予定価格を類推されるおそれがあるため公表しない</v>
          </cell>
          <cell r="AB15">
            <v>3</v>
          </cell>
          <cell r="AC15">
            <v>1</v>
          </cell>
          <cell r="AD15" t="str">
            <v>○</v>
          </cell>
          <cell r="AE15"/>
          <cell r="AF15" t="str">
            <v>×</v>
          </cell>
          <cell r="AG15"/>
          <cell r="AH15"/>
          <cell r="AI15"/>
          <cell r="AJ15"/>
          <cell r="AK15"/>
          <cell r="AL15"/>
          <cell r="AM15"/>
          <cell r="AN15"/>
          <cell r="AO15"/>
          <cell r="AP15"/>
          <cell r="AQ15"/>
          <cell r="AR15"/>
          <cell r="AS15"/>
          <cell r="AT15"/>
          <cell r="AU15"/>
          <cell r="AV15"/>
          <cell r="AW15"/>
          <cell r="AX15"/>
          <cell r="AY15"/>
          <cell r="AZ15"/>
          <cell r="BA15"/>
          <cell r="BB15"/>
          <cell r="BC15" t="str">
            <v>年間支払金額(自官署のみ)</v>
          </cell>
          <cell r="BD15" t="str">
            <v>○</v>
          </cell>
          <cell r="BE15" t="str">
            <v>×</v>
          </cell>
          <cell r="BF15" t="str">
            <v>×</v>
          </cell>
          <cell r="BG15" t="str">
            <v>×</v>
          </cell>
          <cell r="BH15" t="str">
            <v/>
          </cell>
          <cell r="BI15" t="str">
            <v>⑩役務</v>
          </cell>
          <cell r="BJ15" t="str">
            <v>分担契約</v>
          </cell>
          <cell r="BK15"/>
          <cell r="BL15" t="str">
            <v/>
          </cell>
          <cell r="BM15" t="str">
            <v>○</v>
          </cell>
          <cell r="BN15" t="b">
            <v>1</v>
          </cell>
          <cell r="BO15" t="b">
            <v>1</v>
          </cell>
        </row>
        <row r="16">
          <cell r="E16">
            <v>10</v>
          </cell>
          <cell r="F16" t="str">
            <v/>
          </cell>
          <cell r="G16" t="str">
            <v>Dg011</v>
          </cell>
          <cell r="H16" t="str">
            <v>⑩役務</v>
          </cell>
          <cell r="I16" t="str">
            <v>令和4年度魚津合同庁舎の常駐警備業務
12ヶ月</v>
          </cell>
          <cell r="J16" t="str">
            <v>支出負担行為担当官
金沢国税局総務部次長
中村　憲二
石川県金沢市広坂２－２－６０
ほか３官署</v>
          </cell>
          <cell r="K16" t="str">
            <v>③合庁</v>
          </cell>
          <cell r="L16" t="str">
            <v>○</v>
          </cell>
          <cell r="M16">
            <v>44652</v>
          </cell>
          <cell r="N16" t="str">
            <v>武田商事株式会社
石川県野々市市堀内３－４０</v>
          </cell>
          <cell r="O16">
            <v>2220001000405</v>
          </cell>
          <cell r="P16" t="str">
            <v>⑥その他の法人等</v>
          </cell>
          <cell r="Q16"/>
          <cell r="R16" t="str">
            <v>①一般競争入札</v>
          </cell>
          <cell r="S16"/>
          <cell r="T16">
            <v>4775540</v>
          </cell>
          <cell r="U16">
            <v>2387073</v>
          </cell>
          <cell r="V16">
            <v>4675000</v>
          </cell>
          <cell r="W16">
            <v>0.97799999999999998</v>
          </cell>
          <cell r="X16"/>
          <cell r="Y16"/>
          <cell r="Z16" t="str">
            <v>×</v>
          </cell>
          <cell r="AA16" t="str">
            <v>②同種の他の契約の予定価格を類推されるおそれがあるため公表しない</v>
          </cell>
          <cell r="AB16">
            <v>3</v>
          </cell>
          <cell r="AC16">
            <v>1</v>
          </cell>
          <cell r="AD16" t="str">
            <v>○</v>
          </cell>
          <cell r="AE16"/>
          <cell r="AF16" t="str">
            <v>×</v>
          </cell>
          <cell r="AG16"/>
          <cell r="AH16"/>
          <cell r="AI16"/>
          <cell r="AJ16"/>
          <cell r="AK16"/>
          <cell r="AL16"/>
          <cell r="AM16"/>
          <cell r="AN16"/>
          <cell r="AO16"/>
          <cell r="AP16"/>
          <cell r="AQ16"/>
          <cell r="AR16"/>
          <cell r="AS16"/>
          <cell r="AT16"/>
          <cell r="AU16"/>
          <cell r="AV16"/>
          <cell r="AW16"/>
          <cell r="AX16"/>
          <cell r="AY16"/>
          <cell r="AZ16"/>
          <cell r="BA16"/>
          <cell r="BB16"/>
          <cell r="BC16" t="str">
            <v>年間支払金額(自官署のみ)</v>
          </cell>
          <cell r="BD16" t="str">
            <v>○</v>
          </cell>
          <cell r="BE16" t="str">
            <v>×</v>
          </cell>
          <cell r="BF16" t="str">
            <v>×</v>
          </cell>
          <cell r="BG16" t="str">
            <v>×</v>
          </cell>
          <cell r="BH16" t="str">
            <v/>
          </cell>
          <cell r="BI16" t="str">
            <v>⑩役務</v>
          </cell>
          <cell r="BJ16" t="str">
            <v>分担契約</v>
          </cell>
          <cell r="BK16"/>
          <cell r="BL16" t="str">
            <v/>
          </cell>
          <cell r="BM16" t="str">
            <v>○</v>
          </cell>
          <cell r="BN16" t="b">
            <v>1</v>
          </cell>
          <cell r="BO16" t="b">
            <v>1</v>
          </cell>
        </row>
        <row r="17">
          <cell r="E17">
            <v>11</v>
          </cell>
          <cell r="F17" t="str">
            <v/>
          </cell>
          <cell r="G17" t="str">
            <v>Dg012</v>
          </cell>
          <cell r="H17" t="str">
            <v>⑩役務</v>
          </cell>
          <cell r="I17" t="str">
            <v>令和4年度金沢広坂合同庁舎の設備機器等に係る保守管理・点検業務
12ヶ月</v>
          </cell>
          <cell r="J17" t="str">
            <v>支出負担行為担当官
金沢国税局総務部次長
中村　憲二
石川県金沢市広坂２－２－６０
ほか２官署</v>
          </cell>
          <cell r="K17" t="str">
            <v>③合庁</v>
          </cell>
          <cell r="L17" t="str">
            <v>○</v>
          </cell>
          <cell r="M17">
            <v>44652</v>
          </cell>
          <cell r="N17" t="str">
            <v>株式会社コーワ北陸
石川県金沢市間明町２－２３</v>
          </cell>
          <cell r="O17">
            <v>4220001009626</v>
          </cell>
          <cell r="P17" t="str">
            <v>⑥その他の法人等</v>
          </cell>
          <cell r="Q17"/>
          <cell r="R17" t="str">
            <v>①一般競争入札</v>
          </cell>
          <cell r="S17"/>
          <cell r="T17">
            <v>27847103</v>
          </cell>
          <cell r="U17">
            <v>9345782</v>
          </cell>
          <cell r="V17">
            <v>24079000</v>
          </cell>
          <cell r="W17">
            <v>0.86399999999999999</v>
          </cell>
          <cell r="X17"/>
          <cell r="Y17"/>
          <cell r="Z17" t="str">
            <v>×</v>
          </cell>
          <cell r="AA17" t="str">
            <v>②同種の他の契約の予定価格を類推されるおそれがあるため公表しない</v>
          </cell>
          <cell r="AB17">
            <v>7</v>
          </cell>
          <cell r="AC17">
            <v>1</v>
          </cell>
          <cell r="AD17" t="str">
            <v>○</v>
          </cell>
          <cell r="AE17"/>
          <cell r="AF17" t="str">
            <v>×</v>
          </cell>
          <cell r="AG17"/>
          <cell r="AH17"/>
          <cell r="AI17"/>
          <cell r="AJ17"/>
          <cell r="AK17"/>
          <cell r="AL17"/>
          <cell r="AM17"/>
          <cell r="AN17"/>
          <cell r="AO17"/>
          <cell r="AP17"/>
          <cell r="AQ17"/>
          <cell r="AR17"/>
          <cell r="AS17"/>
          <cell r="AT17"/>
          <cell r="AU17"/>
          <cell r="AV17"/>
          <cell r="AW17"/>
          <cell r="AX17"/>
          <cell r="AY17"/>
          <cell r="AZ17"/>
          <cell r="BA17"/>
          <cell r="BB17"/>
          <cell r="BC17" t="str">
            <v>年間支払金額(自官署のみ)</v>
          </cell>
          <cell r="BD17" t="str">
            <v>○</v>
          </cell>
          <cell r="BE17" t="str">
            <v>×</v>
          </cell>
          <cell r="BF17" t="str">
            <v>×</v>
          </cell>
          <cell r="BG17" t="str">
            <v>×</v>
          </cell>
          <cell r="BH17" t="str">
            <v/>
          </cell>
          <cell r="BI17" t="str">
            <v>⑩役務</v>
          </cell>
          <cell r="BJ17" t="str">
            <v>分担契約</v>
          </cell>
          <cell r="BK17"/>
          <cell r="BL17">
            <v>1</v>
          </cell>
          <cell r="BM17" t="str">
            <v>○</v>
          </cell>
          <cell r="BN17" t="b">
            <v>1</v>
          </cell>
          <cell r="BO17" t="b">
            <v>1</v>
          </cell>
        </row>
        <row r="18">
          <cell r="E18">
            <v>12</v>
          </cell>
          <cell r="F18" t="str">
            <v/>
          </cell>
          <cell r="G18" t="str">
            <v>Dg013</v>
          </cell>
          <cell r="H18" t="str">
            <v>⑩役務</v>
          </cell>
          <cell r="I18" t="str">
            <v>令和4年度金沢駅西合同庁舎の設備機器等に係る保守管理・点検業務
12ヶ月</v>
          </cell>
          <cell r="J18" t="str">
            <v>支出負担行為担当官
金沢国税局総務部次長
中村　憲二
石川県金沢市広坂２－２－６０
ほか８官署等</v>
          </cell>
          <cell r="K18" t="str">
            <v>③合庁</v>
          </cell>
          <cell r="L18" t="str">
            <v>○</v>
          </cell>
          <cell r="M18">
            <v>44652</v>
          </cell>
          <cell r="N18" t="str">
            <v>石川県ビルメンテナンス協同組合
石川県金沢市新神田５－２５－１</v>
          </cell>
          <cell r="O18">
            <v>3220005001456</v>
          </cell>
          <cell r="P18" t="str">
            <v>⑥その他の法人等</v>
          </cell>
          <cell r="Q18"/>
          <cell r="R18" t="str">
            <v>①一般競争入札</v>
          </cell>
          <cell r="S18"/>
          <cell r="T18">
            <v>26449434</v>
          </cell>
          <cell r="U18">
            <v>11507064</v>
          </cell>
          <cell r="V18">
            <v>22968000</v>
          </cell>
          <cell r="W18">
            <v>0.86799999999999999</v>
          </cell>
          <cell r="X18"/>
          <cell r="Y18"/>
          <cell r="Z18" t="str">
            <v>×</v>
          </cell>
          <cell r="AA18" t="str">
            <v>②同種の他の契約の予定価格を類推されるおそれがあるため公表しない</v>
          </cell>
          <cell r="AB18">
            <v>5</v>
          </cell>
          <cell r="AC18">
            <v>1</v>
          </cell>
          <cell r="AD18" t="str">
            <v>○</v>
          </cell>
          <cell r="AE18"/>
          <cell r="AF18" t="str">
            <v>×</v>
          </cell>
          <cell r="AG18"/>
          <cell r="AH18"/>
          <cell r="AI18"/>
          <cell r="AJ18"/>
          <cell r="AK18"/>
          <cell r="AL18"/>
          <cell r="AM18"/>
          <cell r="AN18"/>
          <cell r="AO18"/>
          <cell r="AP18"/>
          <cell r="AQ18"/>
          <cell r="AR18"/>
          <cell r="AS18"/>
          <cell r="AT18"/>
          <cell r="AU18"/>
          <cell r="AV18"/>
          <cell r="AW18"/>
          <cell r="AX18"/>
          <cell r="AY18"/>
          <cell r="AZ18"/>
          <cell r="BA18"/>
          <cell r="BB18"/>
          <cell r="BC18" t="str">
            <v>年間支払金額(自官署のみ)</v>
          </cell>
          <cell r="BD18" t="str">
            <v>○</v>
          </cell>
          <cell r="BE18" t="str">
            <v>×</v>
          </cell>
          <cell r="BF18" t="str">
            <v>×</v>
          </cell>
          <cell r="BG18" t="str">
            <v>×</v>
          </cell>
          <cell r="BH18" t="str">
            <v/>
          </cell>
          <cell r="BI18" t="str">
            <v>⑩役務</v>
          </cell>
          <cell r="BJ18" t="str">
            <v>分担契約</v>
          </cell>
          <cell r="BK18"/>
          <cell r="BL18">
            <v>1</v>
          </cell>
          <cell r="BM18" t="str">
            <v>○</v>
          </cell>
          <cell r="BN18" t="b">
            <v>1</v>
          </cell>
          <cell r="BO18" t="b">
            <v>1</v>
          </cell>
        </row>
        <row r="19">
          <cell r="E19">
            <v>13</v>
          </cell>
          <cell r="F19" t="str">
            <v/>
          </cell>
          <cell r="G19" t="str">
            <v>Dg014</v>
          </cell>
          <cell r="H19" t="str">
            <v>⑩役務</v>
          </cell>
          <cell r="I19" t="str">
            <v>令和4年度小松日の出合同庁舎の設備機器等に係る保守管理・点検業務
12ヶ月</v>
          </cell>
          <cell r="J19" t="str">
            <v>支出負担行為担当官
金沢国税局総務部次長
中村　憲二
石川県金沢市広坂２－２－６０
ほか３官署</v>
          </cell>
          <cell r="K19" t="str">
            <v>③合庁</v>
          </cell>
          <cell r="L19" t="str">
            <v>○</v>
          </cell>
          <cell r="M19">
            <v>44652</v>
          </cell>
          <cell r="N19" t="str">
            <v>株式会社コーワ
福井県福井市三尾野町２９－２－１２</v>
          </cell>
          <cell r="O19">
            <v>5210001001228</v>
          </cell>
          <cell r="P19" t="str">
            <v>⑥その他の法人等</v>
          </cell>
          <cell r="Q19"/>
          <cell r="R19" t="str">
            <v>①一般競争入札</v>
          </cell>
          <cell r="S19"/>
          <cell r="T19">
            <v>11501243</v>
          </cell>
          <cell r="U19">
            <v>3879593</v>
          </cell>
          <cell r="V19">
            <v>8019000</v>
          </cell>
          <cell r="W19">
            <v>0.69699999999999995</v>
          </cell>
          <cell r="X19"/>
          <cell r="Y19"/>
          <cell r="Z19" t="str">
            <v>×</v>
          </cell>
          <cell r="AA19" t="str">
            <v>②同種の他の契約の予定価格を類推されるおそれがあるため公表しない</v>
          </cell>
          <cell r="AB19">
            <v>5</v>
          </cell>
          <cell r="AC19">
            <v>1</v>
          </cell>
          <cell r="AD19" t="str">
            <v>○</v>
          </cell>
          <cell r="AE19"/>
          <cell r="AF19" t="str">
            <v>×</v>
          </cell>
          <cell r="AG19"/>
          <cell r="AH19"/>
          <cell r="AI19"/>
          <cell r="AJ19"/>
          <cell r="AK19"/>
          <cell r="AL19"/>
          <cell r="AM19"/>
          <cell r="AN19"/>
          <cell r="AO19"/>
          <cell r="AP19"/>
          <cell r="AQ19"/>
          <cell r="AR19"/>
          <cell r="AS19"/>
          <cell r="AT19"/>
          <cell r="AU19"/>
          <cell r="AV19"/>
          <cell r="AW19"/>
          <cell r="AX19"/>
          <cell r="AY19"/>
          <cell r="AZ19"/>
          <cell r="BA19"/>
          <cell r="BB19"/>
          <cell r="BC19" t="str">
            <v>年間支払金額(自官署のみ)</v>
          </cell>
          <cell r="BD19" t="str">
            <v>○</v>
          </cell>
          <cell r="BE19" t="str">
            <v>×</v>
          </cell>
          <cell r="BF19" t="str">
            <v>×</v>
          </cell>
          <cell r="BG19" t="str">
            <v>×</v>
          </cell>
          <cell r="BH19" t="str">
            <v/>
          </cell>
          <cell r="BI19" t="str">
            <v>⑩役務</v>
          </cell>
          <cell r="BJ19" t="str">
            <v>分担契約</v>
          </cell>
          <cell r="BK19"/>
          <cell r="BL19" t="str">
            <v/>
          </cell>
          <cell r="BM19" t="str">
            <v>○</v>
          </cell>
          <cell r="BN19" t="b">
            <v>1</v>
          </cell>
          <cell r="BO19" t="b">
            <v>1</v>
          </cell>
        </row>
        <row r="20">
          <cell r="E20">
            <v>14</v>
          </cell>
          <cell r="F20" t="str">
            <v/>
          </cell>
          <cell r="G20" t="str">
            <v>Dg015</v>
          </cell>
          <cell r="H20" t="str">
            <v>⑩役務</v>
          </cell>
          <cell r="I20" t="str">
            <v>令和4年度七尾西湊合同庁舎の設備機器等に係る保守管理・点検業務
12ヶ月</v>
          </cell>
          <cell r="J20" t="str">
            <v>支出負担行為担当官
金沢国税局総務部次長
中村　憲二
石川県金沢市広坂２－２－６０
ほか１官署</v>
          </cell>
          <cell r="K20" t="str">
            <v>③合庁</v>
          </cell>
          <cell r="L20" t="str">
            <v>○</v>
          </cell>
          <cell r="M20">
            <v>44652</v>
          </cell>
          <cell r="N20" t="str">
            <v>信越ビル美装株式会社
長野県長野市大字高田６５４－１</v>
          </cell>
          <cell r="O20">
            <v>2100001001274</v>
          </cell>
          <cell r="P20" t="str">
            <v>⑥その他の法人等</v>
          </cell>
          <cell r="Q20"/>
          <cell r="R20" t="str">
            <v>①一般競争入札</v>
          </cell>
          <cell r="S20"/>
          <cell r="T20">
            <v>5781400</v>
          </cell>
          <cell r="U20">
            <v>2118900</v>
          </cell>
          <cell r="V20">
            <v>3555200</v>
          </cell>
          <cell r="W20">
            <v>0.61399999999999999</v>
          </cell>
          <cell r="X20"/>
          <cell r="Y20"/>
          <cell r="Z20" t="str">
            <v>×</v>
          </cell>
          <cell r="AA20" t="str">
            <v>②同種の他の契約の予定価格を類推されるおそれがあるため公表しない</v>
          </cell>
          <cell r="AB20">
            <v>3</v>
          </cell>
          <cell r="AC20">
            <v>1</v>
          </cell>
          <cell r="AD20" t="str">
            <v>○</v>
          </cell>
          <cell r="AE20"/>
          <cell r="AF20" t="str">
            <v>×</v>
          </cell>
          <cell r="AG20"/>
          <cell r="AH20"/>
          <cell r="AI20"/>
          <cell r="AJ20"/>
          <cell r="AK20"/>
          <cell r="AL20"/>
          <cell r="AM20"/>
          <cell r="AN20"/>
          <cell r="AO20"/>
          <cell r="AP20"/>
          <cell r="AQ20"/>
          <cell r="AR20"/>
          <cell r="AS20"/>
          <cell r="AT20"/>
          <cell r="AU20"/>
          <cell r="AV20"/>
          <cell r="AW20"/>
          <cell r="AX20"/>
          <cell r="AY20"/>
          <cell r="AZ20"/>
          <cell r="BA20"/>
          <cell r="BB20"/>
          <cell r="BC20" t="str">
            <v>年間支払金額(自官署のみ)</v>
          </cell>
          <cell r="BD20" t="str">
            <v>○</v>
          </cell>
          <cell r="BE20" t="str">
            <v>×</v>
          </cell>
          <cell r="BF20" t="str">
            <v>×</v>
          </cell>
          <cell r="BG20" t="str">
            <v>×</v>
          </cell>
          <cell r="BH20" t="str">
            <v/>
          </cell>
          <cell r="BI20" t="str">
            <v>⑩役務</v>
          </cell>
          <cell r="BJ20" t="str">
            <v>分担契約</v>
          </cell>
          <cell r="BK20"/>
          <cell r="BL20" t="str">
            <v/>
          </cell>
          <cell r="BM20" t="str">
            <v>○</v>
          </cell>
          <cell r="BN20" t="b">
            <v>1</v>
          </cell>
          <cell r="BO20" t="b">
            <v>1</v>
          </cell>
        </row>
        <row r="21">
          <cell r="E21">
            <v>15</v>
          </cell>
          <cell r="F21" t="str">
            <v/>
          </cell>
          <cell r="G21" t="str">
            <v>Dg016</v>
          </cell>
          <cell r="H21" t="str">
            <v>⑩役務</v>
          </cell>
          <cell r="I21" t="str">
            <v>令和4年度敦賀駅前合同庁舎の設備機器等に係る保守管理・点検業務
12ヶ月</v>
          </cell>
          <cell r="J21" t="str">
            <v>支出負担行為担当官
金沢国税局総務部次長
中村　憲二
石川県金沢市広坂２－２－６０
ほか２官署</v>
          </cell>
          <cell r="K21" t="str">
            <v>③合庁</v>
          </cell>
          <cell r="L21" t="str">
            <v>○</v>
          </cell>
          <cell r="M21">
            <v>44652</v>
          </cell>
          <cell r="N21" t="str">
            <v>信越ビル美装株式会社
長野県長野市大字高田６５４－１</v>
          </cell>
          <cell r="O21">
            <v>2100001001274</v>
          </cell>
          <cell r="P21" t="str">
            <v>⑥その他の法人等</v>
          </cell>
          <cell r="Q21"/>
          <cell r="R21" t="str">
            <v>①一般競争入札</v>
          </cell>
          <cell r="S21"/>
          <cell r="T21">
            <v>5073663</v>
          </cell>
          <cell r="U21">
            <v>1897760</v>
          </cell>
          <cell r="V21">
            <v>3801600</v>
          </cell>
          <cell r="W21">
            <v>0.749</v>
          </cell>
          <cell r="X21"/>
          <cell r="Y21"/>
          <cell r="Z21" t="str">
            <v>×</v>
          </cell>
          <cell r="AA21" t="str">
            <v>②同種の他の契約の予定価格を類推されるおそれがあるため公表しない</v>
          </cell>
          <cell r="AB21">
            <v>3</v>
          </cell>
          <cell r="AC21">
            <v>1</v>
          </cell>
          <cell r="AD21" t="str">
            <v>○</v>
          </cell>
          <cell r="AE21"/>
          <cell r="AF21" t="str">
            <v>×</v>
          </cell>
          <cell r="AG21"/>
          <cell r="AH21"/>
          <cell r="AI21"/>
          <cell r="AJ21"/>
          <cell r="AK21"/>
          <cell r="AL21"/>
          <cell r="AM21"/>
          <cell r="AN21"/>
          <cell r="AO21"/>
          <cell r="AP21"/>
          <cell r="AQ21"/>
          <cell r="AR21"/>
          <cell r="AS21"/>
          <cell r="AT21"/>
          <cell r="AU21"/>
          <cell r="AV21"/>
          <cell r="AW21"/>
          <cell r="AX21"/>
          <cell r="AY21"/>
          <cell r="AZ21"/>
          <cell r="BA21"/>
          <cell r="BB21"/>
          <cell r="BC21" t="str">
            <v>年間支払金額(自官署のみ)</v>
          </cell>
          <cell r="BD21" t="str">
            <v>○</v>
          </cell>
          <cell r="BE21" t="str">
            <v>×</v>
          </cell>
          <cell r="BF21" t="str">
            <v>×</v>
          </cell>
          <cell r="BG21" t="str">
            <v>×</v>
          </cell>
          <cell r="BH21" t="str">
            <v/>
          </cell>
          <cell r="BI21" t="str">
            <v>⑩役務</v>
          </cell>
          <cell r="BJ21" t="str">
            <v>分担契約</v>
          </cell>
          <cell r="BK21"/>
          <cell r="BL21" t="str">
            <v/>
          </cell>
          <cell r="BM21" t="str">
            <v>○</v>
          </cell>
          <cell r="BN21" t="b">
            <v>1</v>
          </cell>
          <cell r="BO21" t="b">
            <v>1</v>
          </cell>
        </row>
        <row r="22">
          <cell r="E22">
            <v>16</v>
          </cell>
          <cell r="F22" t="str">
            <v/>
          </cell>
          <cell r="G22" t="str">
            <v>Dg017</v>
          </cell>
          <cell r="H22" t="str">
            <v>⑩役務</v>
          </cell>
          <cell r="I22" t="str">
            <v>令和4年度魚津合同庁舎の設備機器等に係る保守管理・点検業務
12ヶ月</v>
          </cell>
          <cell r="J22" t="str">
            <v>支出負担行為担当官
金沢国税局総務部次長
中村　憲二
石川県金沢市広坂２－２－６０
ほか３官署</v>
          </cell>
          <cell r="K22" t="str">
            <v>③合庁</v>
          </cell>
          <cell r="L22" t="str">
            <v>○</v>
          </cell>
          <cell r="M22">
            <v>44652</v>
          </cell>
          <cell r="N22" t="str">
            <v>信越ビル美装株式会社
長野県長野市大字高田６５４－１</v>
          </cell>
          <cell r="O22">
            <v>2100001001274</v>
          </cell>
          <cell r="P22" t="str">
            <v>⑥その他の法人等</v>
          </cell>
          <cell r="Q22"/>
          <cell r="R22" t="str">
            <v>①一般競争入札</v>
          </cell>
          <cell r="S22"/>
          <cell r="T22">
            <v>5484492</v>
          </cell>
          <cell r="U22">
            <v>2836034</v>
          </cell>
          <cell r="V22">
            <v>5148000</v>
          </cell>
          <cell r="W22">
            <v>0.93799999999999994</v>
          </cell>
          <cell r="X22"/>
          <cell r="Y22"/>
          <cell r="Z22" t="str">
            <v>×</v>
          </cell>
          <cell r="AA22" t="str">
            <v>②同種の他の契約の予定価格を類推されるおそれがあるため公表しない</v>
          </cell>
          <cell r="AB22">
            <v>3</v>
          </cell>
          <cell r="AC22">
            <v>1</v>
          </cell>
          <cell r="AD22" t="str">
            <v>○</v>
          </cell>
          <cell r="AE22"/>
          <cell r="AF22" t="str">
            <v>×</v>
          </cell>
          <cell r="AG22"/>
          <cell r="AH22"/>
          <cell r="AI22"/>
          <cell r="AJ22"/>
          <cell r="AK22"/>
          <cell r="AL22"/>
          <cell r="AM22"/>
          <cell r="AN22"/>
          <cell r="AO22"/>
          <cell r="AP22"/>
          <cell r="AQ22"/>
          <cell r="AR22"/>
          <cell r="AS22"/>
          <cell r="AT22"/>
          <cell r="AU22"/>
          <cell r="AV22"/>
          <cell r="AW22"/>
          <cell r="AX22"/>
          <cell r="AY22"/>
          <cell r="AZ22"/>
          <cell r="BA22"/>
          <cell r="BB22"/>
          <cell r="BC22" t="str">
            <v>年間支払金額(自官署のみ)</v>
          </cell>
          <cell r="BD22" t="str">
            <v>○</v>
          </cell>
          <cell r="BE22" t="str">
            <v>×</v>
          </cell>
          <cell r="BF22" t="str">
            <v>×</v>
          </cell>
          <cell r="BG22" t="str">
            <v>×</v>
          </cell>
          <cell r="BH22" t="str">
            <v/>
          </cell>
          <cell r="BI22" t="str">
            <v>⑩役務</v>
          </cell>
          <cell r="BJ22" t="str">
            <v>分担契約</v>
          </cell>
          <cell r="BK22"/>
          <cell r="BL22" t="str">
            <v/>
          </cell>
          <cell r="BM22" t="str">
            <v>○</v>
          </cell>
          <cell r="BN22" t="b">
            <v>1</v>
          </cell>
          <cell r="BO22" t="b">
            <v>1</v>
          </cell>
        </row>
        <row r="23">
          <cell r="E23">
            <v>17</v>
          </cell>
          <cell r="F23" t="str">
            <v/>
          </cell>
          <cell r="G23" t="str">
            <v>Dg018</v>
          </cell>
          <cell r="H23" t="str">
            <v>⑩役務</v>
          </cell>
          <cell r="I23" t="str">
            <v>令和4年度富山丸の内合同庁舎の設備機器等に係る保守管理・点検業務
12ヶ月</v>
          </cell>
          <cell r="J23" t="str">
            <v>支出負担行為担当官
金沢国税局総務部次長
中村　憲二
石川県金沢市広坂２－２－６０
ほか３官署</v>
          </cell>
          <cell r="K23" t="str">
            <v>③合庁</v>
          </cell>
          <cell r="L23" t="str">
            <v>○</v>
          </cell>
          <cell r="M23">
            <v>44652</v>
          </cell>
          <cell r="N23" t="str">
            <v>株式会社全研ビルサービス
新潟県三条市西本成寺２－２９－９</v>
          </cell>
          <cell r="O23">
            <v>5110001014330</v>
          </cell>
          <cell r="P23" t="str">
            <v>⑥その他の法人等</v>
          </cell>
          <cell r="Q23"/>
          <cell r="R23" t="str">
            <v>①一般競争入札</v>
          </cell>
          <cell r="S23"/>
          <cell r="T23">
            <v>19599047</v>
          </cell>
          <cell r="U23">
            <v>11923343</v>
          </cell>
          <cell r="V23">
            <v>14740000</v>
          </cell>
          <cell r="W23">
            <v>0.752</v>
          </cell>
          <cell r="X23"/>
          <cell r="Y23"/>
          <cell r="Z23" t="str">
            <v>×</v>
          </cell>
          <cell r="AA23" t="str">
            <v>②同種の他の契約の予定価格を類推されるおそれがあるため公表しない</v>
          </cell>
          <cell r="AB23">
            <v>3</v>
          </cell>
          <cell r="AC23">
            <v>0</v>
          </cell>
          <cell r="AD23" t="str">
            <v>○</v>
          </cell>
          <cell r="AE23"/>
          <cell r="AF23" t="str">
            <v>×</v>
          </cell>
          <cell r="AG23"/>
          <cell r="AH23"/>
          <cell r="AI23"/>
          <cell r="AJ23"/>
          <cell r="AK23"/>
          <cell r="AL23"/>
          <cell r="AM23"/>
          <cell r="AN23"/>
          <cell r="AO23"/>
          <cell r="AP23"/>
          <cell r="AQ23"/>
          <cell r="AR23"/>
          <cell r="AS23"/>
          <cell r="AT23"/>
          <cell r="AU23"/>
          <cell r="AV23"/>
          <cell r="AW23"/>
          <cell r="AX23"/>
          <cell r="AY23"/>
          <cell r="AZ23"/>
          <cell r="BA23"/>
          <cell r="BB23"/>
          <cell r="BC23" t="str">
            <v>年間支払金額(自官署のみ)</v>
          </cell>
          <cell r="BD23" t="str">
            <v>○</v>
          </cell>
          <cell r="BE23" t="str">
            <v>×</v>
          </cell>
          <cell r="BF23" t="str">
            <v>×</v>
          </cell>
          <cell r="BG23" t="str">
            <v>×</v>
          </cell>
          <cell r="BH23" t="str">
            <v/>
          </cell>
          <cell r="BI23" t="str">
            <v>⑩役務</v>
          </cell>
          <cell r="BJ23" t="str">
            <v>分担契約</v>
          </cell>
          <cell r="BK23"/>
          <cell r="BL23">
            <v>1</v>
          </cell>
          <cell r="BM23" t="str">
            <v>○</v>
          </cell>
          <cell r="BN23" t="b">
            <v>1</v>
          </cell>
          <cell r="BO23" t="b">
            <v>1</v>
          </cell>
        </row>
        <row r="24">
          <cell r="E24">
            <v>18</v>
          </cell>
          <cell r="F24" t="str">
            <v/>
          </cell>
          <cell r="G24" t="str">
            <v>Dg019</v>
          </cell>
          <cell r="H24" t="str">
            <v>⑩役務</v>
          </cell>
          <cell r="I24" t="str">
            <v>令和4年度小浜地方合同庁舎総合管理業務
12ヶ月</v>
          </cell>
          <cell r="J24" t="str">
            <v>支出負担行為担当官
金沢国税局総務部次長
中村　憲二
石川県金沢市広坂２－２－６０
ほか３官署</v>
          </cell>
          <cell r="K24" t="str">
            <v>③合庁</v>
          </cell>
          <cell r="L24" t="str">
            <v>○</v>
          </cell>
          <cell r="M24">
            <v>44652</v>
          </cell>
          <cell r="N24" t="str">
            <v>信越ビル美装株式会社
長野県長野市大字高田６５４－１</v>
          </cell>
          <cell r="O24">
            <v>2100001001274</v>
          </cell>
          <cell r="P24" t="str">
            <v>⑥その他の法人等</v>
          </cell>
          <cell r="Q24"/>
          <cell r="R24" t="str">
            <v>①一般競争入札</v>
          </cell>
          <cell r="S24"/>
          <cell r="T24">
            <v>4189564</v>
          </cell>
          <cell r="U24">
            <v>1951648</v>
          </cell>
          <cell r="V24">
            <v>3888500</v>
          </cell>
          <cell r="W24">
            <v>0.92800000000000005</v>
          </cell>
          <cell r="X24"/>
          <cell r="Y24"/>
          <cell r="Z24" t="str">
            <v>×</v>
          </cell>
          <cell r="AA24" t="str">
            <v>②同種の他の契約の予定価格を類推されるおそれがあるため公表しない</v>
          </cell>
          <cell r="AB24">
            <v>5</v>
          </cell>
          <cell r="AC24">
            <v>2</v>
          </cell>
          <cell r="AD24" t="str">
            <v>○</v>
          </cell>
          <cell r="AE24"/>
          <cell r="AF24" t="str">
            <v>×</v>
          </cell>
          <cell r="AG24"/>
          <cell r="AH24"/>
          <cell r="AI24"/>
          <cell r="AJ24"/>
          <cell r="AK24"/>
          <cell r="AL24"/>
          <cell r="AM24"/>
          <cell r="AN24"/>
          <cell r="AO24"/>
          <cell r="AP24"/>
          <cell r="AQ24"/>
          <cell r="AR24"/>
          <cell r="AS24"/>
          <cell r="AT24"/>
          <cell r="AU24"/>
          <cell r="AV24"/>
          <cell r="AW24"/>
          <cell r="AX24"/>
          <cell r="AY24"/>
          <cell r="AZ24"/>
          <cell r="BA24"/>
          <cell r="BB24"/>
          <cell r="BC24" t="str">
            <v>年間支払金額(自官署のみ)</v>
          </cell>
          <cell r="BD24" t="str">
            <v>○</v>
          </cell>
          <cell r="BE24" t="str">
            <v>×</v>
          </cell>
          <cell r="BF24" t="str">
            <v>×</v>
          </cell>
          <cell r="BG24" t="str">
            <v>×</v>
          </cell>
          <cell r="BH24" t="str">
            <v/>
          </cell>
          <cell r="BI24" t="str">
            <v>⑩役務</v>
          </cell>
          <cell r="BJ24" t="str">
            <v>分担契約</v>
          </cell>
          <cell r="BK24"/>
          <cell r="BL24" t="str">
            <v/>
          </cell>
          <cell r="BM24" t="str">
            <v>○</v>
          </cell>
          <cell r="BN24" t="b">
            <v>1</v>
          </cell>
          <cell r="BO24" t="b">
            <v>1</v>
          </cell>
        </row>
        <row r="25">
          <cell r="E25">
            <v>19</v>
          </cell>
          <cell r="F25" t="str">
            <v/>
          </cell>
          <cell r="G25" t="str">
            <v>Dg020</v>
          </cell>
          <cell r="H25" t="str">
            <v>⑩役務</v>
          </cell>
          <cell r="I25" t="str">
            <v>令和4年度金沢広坂合同庁舎等の清掃業務
12ヶ月</v>
          </cell>
          <cell r="J25" t="str">
            <v>支出負担行為担当官
金沢国税局総務部次長
中村　憲二
石川県金沢市広坂２－２－６０
ほか２官署</v>
          </cell>
          <cell r="K25" t="str">
            <v>③合庁</v>
          </cell>
          <cell r="L25" t="str">
            <v>○</v>
          </cell>
          <cell r="M25">
            <v>44652</v>
          </cell>
          <cell r="N25" t="str">
            <v>株式会社加能建物管理
石川県金沢市東力４－３３－２</v>
          </cell>
          <cell r="O25">
            <v>9220001001850</v>
          </cell>
          <cell r="P25" t="str">
            <v>⑥その他の法人等</v>
          </cell>
          <cell r="Q25"/>
          <cell r="R25" t="str">
            <v>①一般競争入札</v>
          </cell>
          <cell r="S25"/>
          <cell r="T25">
            <v>12756459</v>
          </cell>
          <cell r="U25">
            <v>5087605</v>
          </cell>
          <cell r="V25">
            <v>10725000</v>
          </cell>
          <cell r="W25">
            <v>0.84</v>
          </cell>
          <cell r="X25"/>
          <cell r="Y25"/>
          <cell r="Z25" t="str">
            <v>○</v>
          </cell>
          <cell r="AA25" t="str">
            <v>②同種の他の契約の予定価格を類推されるおそれがあるため公表しない</v>
          </cell>
          <cell r="AB25">
            <v>10</v>
          </cell>
          <cell r="AC25">
            <v>2</v>
          </cell>
          <cell r="AD25" t="str">
            <v>○</v>
          </cell>
          <cell r="AE25"/>
          <cell r="AF25" t="str">
            <v>×</v>
          </cell>
          <cell r="AG25"/>
          <cell r="AH25"/>
          <cell r="AI25"/>
          <cell r="AJ25"/>
          <cell r="AK25"/>
          <cell r="AL25"/>
          <cell r="AM25"/>
          <cell r="AN25"/>
          <cell r="AO25"/>
          <cell r="AP25"/>
          <cell r="AQ25"/>
          <cell r="AR25"/>
          <cell r="AS25"/>
          <cell r="AT25"/>
          <cell r="AU25"/>
          <cell r="AV25"/>
          <cell r="AW25"/>
          <cell r="AX25"/>
          <cell r="AY25"/>
          <cell r="AZ25"/>
          <cell r="BA25"/>
          <cell r="BB25"/>
          <cell r="BC25" t="str">
            <v>年間支払金額(自官署のみ)</v>
          </cell>
          <cell r="BD25" t="str">
            <v>○</v>
          </cell>
          <cell r="BE25" t="str">
            <v>×</v>
          </cell>
          <cell r="BF25" t="str">
            <v>×</v>
          </cell>
          <cell r="BG25" t="str">
            <v>×</v>
          </cell>
          <cell r="BH25" t="str">
            <v/>
          </cell>
          <cell r="BI25" t="str">
            <v>⑩役務</v>
          </cell>
          <cell r="BJ25" t="str">
            <v>分担契約</v>
          </cell>
          <cell r="BK25"/>
          <cell r="BL25" t="str">
            <v/>
          </cell>
          <cell r="BM25" t="str">
            <v>○</v>
          </cell>
          <cell r="BN25" t="b">
            <v>1</v>
          </cell>
          <cell r="BO25" t="b">
            <v>1</v>
          </cell>
        </row>
        <row r="26">
          <cell r="E26">
            <v>20</v>
          </cell>
          <cell r="F26" t="str">
            <v/>
          </cell>
          <cell r="G26" t="str">
            <v>Dg021</v>
          </cell>
          <cell r="H26" t="str">
            <v>⑩役務</v>
          </cell>
          <cell r="I26" t="str">
            <v>令和4年度金沢駅西合同庁舎の清掃業務
12ヶ月</v>
          </cell>
          <cell r="J26" t="str">
            <v>支出負担行為担当官
金沢国税局総務部次長
中村　憲二
石川県金沢市広坂２－２－６０
ほか８官署等</v>
          </cell>
          <cell r="K26" t="str">
            <v>③合庁</v>
          </cell>
          <cell r="L26" t="str">
            <v>○</v>
          </cell>
          <cell r="M26">
            <v>44652</v>
          </cell>
          <cell r="N26" t="str">
            <v>武田商事株式会社
石川県野々市市堀内３－４０</v>
          </cell>
          <cell r="O26">
            <v>2220001000405</v>
          </cell>
          <cell r="P26" t="str">
            <v>⑥その他の法人等</v>
          </cell>
          <cell r="Q26"/>
          <cell r="R26" t="str">
            <v>①一般競争入札</v>
          </cell>
          <cell r="S26"/>
          <cell r="T26">
            <v>7146579</v>
          </cell>
          <cell r="U26">
            <v>2910529</v>
          </cell>
          <cell r="V26">
            <v>6028000</v>
          </cell>
          <cell r="W26">
            <v>0.84299999999999997</v>
          </cell>
          <cell r="X26"/>
          <cell r="Y26"/>
          <cell r="Z26" t="str">
            <v>○</v>
          </cell>
          <cell r="AA26" t="str">
            <v>②同種の他の契約の予定価格を類推されるおそれがあるため公表しない</v>
          </cell>
          <cell r="AB26">
            <v>10</v>
          </cell>
          <cell r="AC26">
            <v>2</v>
          </cell>
          <cell r="AD26" t="str">
            <v>○</v>
          </cell>
          <cell r="AE26"/>
          <cell r="AF26" t="str">
            <v>×</v>
          </cell>
          <cell r="AG26"/>
          <cell r="AH26"/>
          <cell r="AI26"/>
          <cell r="AJ26"/>
          <cell r="AK26"/>
          <cell r="AL26"/>
          <cell r="AM26"/>
          <cell r="AN26"/>
          <cell r="AO26"/>
          <cell r="AP26"/>
          <cell r="AQ26"/>
          <cell r="AR26"/>
          <cell r="AS26"/>
          <cell r="AT26"/>
          <cell r="AU26"/>
          <cell r="AV26"/>
          <cell r="AW26"/>
          <cell r="AX26"/>
          <cell r="AY26"/>
          <cell r="AZ26"/>
          <cell r="BA26"/>
          <cell r="BB26"/>
          <cell r="BC26" t="str">
            <v>年間支払金額(自官署のみ)</v>
          </cell>
          <cell r="BD26" t="str">
            <v>○</v>
          </cell>
          <cell r="BE26" t="str">
            <v>×</v>
          </cell>
          <cell r="BF26" t="str">
            <v>×</v>
          </cell>
          <cell r="BG26" t="str">
            <v>×</v>
          </cell>
          <cell r="BH26" t="str">
            <v/>
          </cell>
          <cell r="BI26" t="str">
            <v>⑩役務</v>
          </cell>
          <cell r="BJ26" t="str">
            <v>分担契約</v>
          </cell>
          <cell r="BK26"/>
          <cell r="BL26" t="str">
            <v/>
          </cell>
          <cell r="BM26" t="str">
            <v>○</v>
          </cell>
          <cell r="BN26" t="b">
            <v>1</v>
          </cell>
          <cell r="BO26" t="b">
            <v>1</v>
          </cell>
        </row>
        <row r="27">
          <cell r="E27">
            <v>21</v>
          </cell>
          <cell r="F27" t="str">
            <v/>
          </cell>
          <cell r="G27" t="str">
            <v>Dg022</v>
          </cell>
          <cell r="H27" t="str">
            <v>⑩役務</v>
          </cell>
          <cell r="I27" t="str">
            <v>令和4年度小松日の出合同庁舎の清掃業務
12ヶ月</v>
          </cell>
          <cell r="J27" t="str">
            <v>支出負担行為担当官
金沢国税局総務部次長
中村　憲二
石川県金沢市広坂２－２－６０
ほか３官署</v>
          </cell>
          <cell r="K27" t="str">
            <v>③合庁</v>
          </cell>
          <cell r="L27" t="str">
            <v>○</v>
          </cell>
          <cell r="M27">
            <v>44652</v>
          </cell>
          <cell r="N27" t="str">
            <v>有限会社グリター企画
石川県金沢市若宮町ホ４－４</v>
          </cell>
          <cell r="O27">
            <v>3220002002366</v>
          </cell>
          <cell r="P27" t="str">
            <v>⑥その他の法人等</v>
          </cell>
          <cell r="Q27"/>
          <cell r="R27" t="str">
            <v>①一般競争入札</v>
          </cell>
          <cell r="S27"/>
          <cell r="T27">
            <v>5335041</v>
          </cell>
          <cell r="U27">
            <v>1927751</v>
          </cell>
          <cell r="V27">
            <v>5000600</v>
          </cell>
          <cell r="W27">
            <v>0.93700000000000006</v>
          </cell>
          <cell r="X27"/>
          <cell r="Y27"/>
          <cell r="Z27" t="str">
            <v>○</v>
          </cell>
          <cell r="AA27" t="str">
            <v>②同種の他の契約の予定価格を類推されるおそれがあるため公表しない</v>
          </cell>
          <cell r="AB27">
            <v>5</v>
          </cell>
          <cell r="AC27">
            <v>1</v>
          </cell>
          <cell r="AD27" t="str">
            <v>○</v>
          </cell>
          <cell r="AE27"/>
          <cell r="AF27" t="str">
            <v>×</v>
          </cell>
          <cell r="AG27"/>
          <cell r="AH27"/>
          <cell r="AI27"/>
          <cell r="AJ27"/>
          <cell r="AK27"/>
          <cell r="AL27"/>
          <cell r="AM27"/>
          <cell r="AN27"/>
          <cell r="AO27"/>
          <cell r="AP27"/>
          <cell r="AQ27"/>
          <cell r="AR27"/>
          <cell r="AS27"/>
          <cell r="AT27"/>
          <cell r="AU27"/>
          <cell r="AV27"/>
          <cell r="AW27"/>
          <cell r="AX27"/>
          <cell r="AY27"/>
          <cell r="AZ27"/>
          <cell r="BA27"/>
          <cell r="BB27"/>
          <cell r="BC27" t="str">
            <v>年間支払金額(自官署のみ)</v>
          </cell>
          <cell r="BD27" t="str">
            <v>○</v>
          </cell>
          <cell r="BE27" t="str">
            <v>×</v>
          </cell>
          <cell r="BF27" t="str">
            <v>×</v>
          </cell>
          <cell r="BG27" t="str">
            <v>×</v>
          </cell>
          <cell r="BH27" t="str">
            <v/>
          </cell>
          <cell r="BI27" t="str">
            <v>⑩役務</v>
          </cell>
          <cell r="BJ27" t="str">
            <v>分担契約</v>
          </cell>
          <cell r="BK27"/>
          <cell r="BL27" t="str">
            <v/>
          </cell>
          <cell r="BM27" t="str">
            <v>○</v>
          </cell>
          <cell r="BN27" t="b">
            <v>1</v>
          </cell>
          <cell r="BO27" t="b">
            <v>1</v>
          </cell>
        </row>
        <row r="28">
          <cell r="E28">
            <v>22</v>
          </cell>
          <cell r="F28" t="str">
            <v/>
          </cell>
          <cell r="G28" t="str">
            <v>Dg023</v>
          </cell>
          <cell r="H28" t="str">
            <v>⑩役務</v>
          </cell>
          <cell r="I28" t="str">
            <v>令和4年度七尾西湊合同庁舎の清掃業務
12ヶ月</v>
          </cell>
          <cell r="J28" t="str">
            <v>支出負担行為担当官
金沢国税局総務部次長
中村　憲二
石川県金沢市広坂２－２－６０
ほか１官署</v>
          </cell>
          <cell r="K28" t="str">
            <v>③合庁</v>
          </cell>
          <cell r="L28" t="str">
            <v>○</v>
          </cell>
          <cell r="M28">
            <v>44652</v>
          </cell>
          <cell r="N28" t="str">
            <v>能登綜合サービス株式会社
石川県七尾市池崎町れ部２３－１</v>
          </cell>
          <cell r="O28">
            <v>5220001015763</v>
          </cell>
          <cell r="P28" t="str">
            <v>⑥その他の法人等</v>
          </cell>
          <cell r="Q28"/>
          <cell r="R28" t="str">
            <v>①一般競争入札</v>
          </cell>
          <cell r="S28"/>
          <cell r="T28">
            <v>2914157</v>
          </cell>
          <cell r="U28">
            <v>1420349</v>
          </cell>
          <cell r="V28">
            <v>2125200</v>
          </cell>
          <cell r="W28">
            <v>0.72899999999999998</v>
          </cell>
          <cell r="X28"/>
          <cell r="Y28"/>
          <cell r="Z28" t="str">
            <v>○</v>
          </cell>
          <cell r="AA28" t="str">
            <v>②同種の他の契約の予定価格を類推されるおそれがあるため公表しない</v>
          </cell>
          <cell r="AB28">
            <v>4</v>
          </cell>
          <cell r="AC28">
            <v>1</v>
          </cell>
          <cell r="AD28" t="str">
            <v>○</v>
          </cell>
          <cell r="AE28"/>
          <cell r="AF28" t="str">
            <v>×</v>
          </cell>
          <cell r="AG28"/>
          <cell r="AH28"/>
          <cell r="AI28"/>
          <cell r="AJ28"/>
          <cell r="AK28"/>
          <cell r="AL28"/>
          <cell r="AM28"/>
          <cell r="AN28"/>
          <cell r="AO28"/>
          <cell r="AP28"/>
          <cell r="AQ28"/>
          <cell r="AR28"/>
          <cell r="AS28"/>
          <cell r="AT28"/>
          <cell r="AU28"/>
          <cell r="AV28"/>
          <cell r="AW28"/>
          <cell r="AX28"/>
          <cell r="AY28"/>
          <cell r="AZ28"/>
          <cell r="BA28"/>
          <cell r="BB28"/>
          <cell r="BC28" t="str">
            <v>年間支払金額(自官署のみ)</v>
          </cell>
          <cell r="BD28" t="str">
            <v>○</v>
          </cell>
          <cell r="BE28" t="str">
            <v>×</v>
          </cell>
          <cell r="BF28" t="str">
            <v>×</v>
          </cell>
          <cell r="BG28" t="str">
            <v>×</v>
          </cell>
          <cell r="BH28" t="str">
            <v/>
          </cell>
          <cell r="BI28" t="str">
            <v>⑩役務</v>
          </cell>
          <cell r="BJ28" t="str">
            <v>分担契約</v>
          </cell>
          <cell r="BK28"/>
          <cell r="BL28" t="str">
            <v/>
          </cell>
          <cell r="BM28" t="str">
            <v>○</v>
          </cell>
          <cell r="BN28" t="b">
            <v>1</v>
          </cell>
          <cell r="BO28" t="b">
            <v>1</v>
          </cell>
        </row>
        <row r="29">
          <cell r="E29">
            <v>23</v>
          </cell>
          <cell r="F29" t="str">
            <v/>
          </cell>
          <cell r="G29" t="str">
            <v>Dg024</v>
          </cell>
          <cell r="H29" t="str">
            <v>⑩役務</v>
          </cell>
          <cell r="I29" t="str">
            <v>令和4年度敦賀駅前合同庁舎の清掃業務
12ヶ月</v>
          </cell>
          <cell r="J29" t="str">
            <v>支出負担行為担当官
金沢国税局総務部次長
中村　憲二
石川県金沢市広坂２－２－６０
ほか２官署</v>
          </cell>
          <cell r="K29" t="str">
            <v>③合庁</v>
          </cell>
          <cell r="L29" t="str">
            <v>○</v>
          </cell>
          <cell r="M29">
            <v>44652</v>
          </cell>
          <cell r="N29" t="str">
            <v>株式会社エコシステム
福井県敦賀市古田刈６６－１０１３</v>
          </cell>
          <cell r="O29">
            <v>3210001011278</v>
          </cell>
          <cell r="P29" t="str">
            <v>⑥その他の法人等</v>
          </cell>
          <cell r="Q29"/>
          <cell r="R29" t="str">
            <v>①一般競争入札</v>
          </cell>
          <cell r="S29"/>
          <cell r="T29">
            <v>4329059</v>
          </cell>
          <cell r="U29">
            <v>1392091</v>
          </cell>
          <cell r="V29">
            <v>3121800</v>
          </cell>
          <cell r="W29">
            <v>0.72099999999999997</v>
          </cell>
          <cell r="X29"/>
          <cell r="Y29"/>
          <cell r="Z29" t="str">
            <v>○</v>
          </cell>
          <cell r="AA29" t="str">
            <v>②同種の他の契約の予定価格を類推されるおそれがあるため公表しない</v>
          </cell>
          <cell r="AB29">
            <v>5</v>
          </cell>
          <cell r="AC29">
            <v>3</v>
          </cell>
          <cell r="AD29" t="str">
            <v>○</v>
          </cell>
          <cell r="AE29"/>
          <cell r="AF29" t="str">
            <v>×</v>
          </cell>
          <cell r="AG29"/>
          <cell r="AH29"/>
          <cell r="AI29"/>
          <cell r="AJ29"/>
          <cell r="AK29"/>
          <cell r="AL29"/>
          <cell r="AM29"/>
          <cell r="AN29"/>
          <cell r="AO29"/>
          <cell r="AP29"/>
          <cell r="AQ29"/>
          <cell r="AR29"/>
          <cell r="AS29"/>
          <cell r="AT29"/>
          <cell r="AU29"/>
          <cell r="AV29"/>
          <cell r="AW29"/>
          <cell r="AX29"/>
          <cell r="AY29"/>
          <cell r="AZ29"/>
          <cell r="BA29"/>
          <cell r="BB29"/>
          <cell r="BC29" t="str">
            <v>年間支払金額(自官署のみ)</v>
          </cell>
          <cell r="BD29" t="str">
            <v>○</v>
          </cell>
          <cell r="BE29" t="str">
            <v>×</v>
          </cell>
          <cell r="BF29" t="str">
            <v>×</v>
          </cell>
          <cell r="BG29" t="str">
            <v>×</v>
          </cell>
          <cell r="BH29" t="str">
            <v/>
          </cell>
          <cell r="BI29" t="str">
            <v>⑩役務</v>
          </cell>
          <cell r="BJ29" t="str">
            <v>分担契約</v>
          </cell>
          <cell r="BK29"/>
          <cell r="BL29" t="str">
            <v/>
          </cell>
          <cell r="BM29" t="str">
            <v>○</v>
          </cell>
          <cell r="BN29" t="b">
            <v>1</v>
          </cell>
          <cell r="BO29" t="b">
            <v>1</v>
          </cell>
        </row>
        <row r="30">
          <cell r="E30">
            <v>24</v>
          </cell>
          <cell r="F30" t="str">
            <v/>
          </cell>
          <cell r="G30" t="str">
            <v>Dg025</v>
          </cell>
          <cell r="H30" t="str">
            <v>⑩役務</v>
          </cell>
          <cell r="I30" t="str">
            <v>令和4年度魚津合同庁舎の清掃業務
12ヶ月</v>
          </cell>
          <cell r="J30" t="str">
            <v>支出負担行為担当官
金沢国税局総務部次長
中村　憲二
石川県金沢市広坂２－２－６０
ほか３官署</v>
          </cell>
          <cell r="K30" t="str">
            <v>③合庁</v>
          </cell>
          <cell r="L30" t="str">
            <v>○</v>
          </cell>
          <cell r="M30">
            <v>44652</v>
          </cell>
          <cell r="N30" t="str">
            <v>武田商事株式会社
石川県野々市市堀内３－４０</v>
          </cell>
          <cell r="O30">
            <v>2220001000405</v>
          </cell>
          <cell r="P30" t="str">
            <v>⑥その他の法人等</v>
          </cell>
          <cell r="Q30"/>
          <cell r="R30" t="str">
            <v>①一般競争入札</v>
          </cell>
          <cell r="S30"/>
          <cell r="T30">
            <v>5746357</v>
          </cell>
          <cell r="U30">
            <v>2949321</v>
          </cell>
          <cell r="V30">
            <v>5665000</v>
          </cell>
          <cell r="W30">
            <v>0.98499999999999999</v>
          </cell>
          <cell r="X30"/>
          <cell r="Y30"/>
          <cell r="Z30" t="str">
            <v>○</v>
          </cell>
          <cell r="AA30" t="str">
            <v>②同種の他の契約の予定価格を類推されるおそれがあるため公表しない</v>
          </cell>
          <cell r="AB30">
            <v>4</v>
          </cell>
          <cell r="AC30">
            <v>1</v>
          </cell>
          <cell r="AD30" t="str">
            <v>○</v>
          </cell>
          <cell r="AE30"/>
          <cell r="AF30" t="str">
            <v>×</v>
          </cell>
          <cell r="AG30"/>
          <cell r="AH30"/>
          <cell r="AI30"/>
          <cell r="AJ30"/>
          <cell r="AK30"/>
          <cell r="AL30"/>
          <cell r="AM30"/>
          <cell r="AN30"/>
          <cell r="AO30"/>
          <cell r="AP30"/>
          <cell r="AQ30"/>
          <cell r="AR30"/>
          <cell r="AS30"/>
          <cell r="AT30"/>
          <cell r="AU30"/>
          <cell r="AV30"/>
          <cell r="AW30"/>
          <cell r="AX30"/>
          <cell r="AY30"/>
          <cell r="AZ30"/>
          <cell r="BA30"/>
          <cell r="BB30"/>
          <cell r="BC30" t="str">
            <v>年間支払金額(自官署のみ)</v>
          </cell>
          <cell r="BD30" t="str">
            <v>○</v>
          </cell>
          <cell r="BE30" t="str">
            <v>×</v>
          </cell>
          <cell r="BF30" t="str">
            <v>×</v>
          </cell>
          <cell r="BG30" t="str">
            <v>×</v>
          </cell>
          <cell r="BH30" t="str">
            <v/>
          </cell>
          <cell r="BI30" t="str">
            <v>⑩役務</v>
          </cell>
          <cell r="BJ30" t="str">
            <v>分担契約</v>
          </cell>
          <cell r="BK30"/>
          <cell r="BL30" t="str">
            <v/>
          </cell>
          <cell r="BM30" t="str">
            <v>○</v>
          </cell>
          <cell r="BN30" t="b">
            <v>1</v>
          </cell>
          <cell r="BO30" t="b">
            <v>1</v>
          </cell>
        </row>
        <row r="31">
          <cell r="E31">
            <v>25</v>
          </cell>
          <cell r="F31" t="str">
            <v/>
          </cell>
          <cell r="G31" t="str">
            <v>Dg026</v>
          </cell>
          <cell r="H31" t="str">
            <v>⑩役務</v>
          </cell>
          <cell r="I31" t="str">
            <v>令和4年度富山丸の内合同庁舎の清掃業務
12ヶ月　　　　　　　　　　　　　　　　　　</v>
          </cell>
          <cell r="J31" t="str">
            <v>支出負担行為担当官
金沢国税局総務部次長
中村　憲二
石川県金沢市広坂２－２－６０
ほか３官署</v>
          </cell>
          <cell r="K31" t="str">
            <v>③合庁</v>
          </cell>
          <cell r="L31" t="str">
            <v>○</v>
          </cell>
          <cell r="M31">
            <v>44652</v>
          </cell>
          <cell r="N31" t="str">
            <v>株式会社オフィスケィ
富山県富山市鶴が丘町１０２－１</v>
          </cell>
          <cell r="O31">
            <v>1230001000545</v>
          </cell>
          <cell r="P31" t="str">
            <v>⑥その他の法人等</v>
          </cell>
          <cell r="Q31"/>
          <cell r="R31" t="str">
            <v>①一般競争入札</v>
          </cell>
          <cell r="S31"/>
          <cell r="T31">
            <v>6544697</v>
          </cell>
          <cell r="U31">
            <v>5575710</v>
          </cell>
          <cell r="V31">
            <v>6424000</v>
          </cell>
          <cell r="W31">
            <v>0.98099999999999998</v>
          </cell>
          <cell r="X31"/>
          <cell r="Y31"/>
          <cell r="Z31" t="str">
            <v>○</v>
          </cell>
          <cell r="AA31" t="str">
            <v>②同種の他の契約の予定価格を類推されるおそれがあるため公表しない</v>
          </cell>
          <cell r="AB31">
            <v>6</v>
          </cell>
          <cell r="AC31">
            <v>2</v>
          </cell>
          <cell r="AD31" t="str">
            <v>○</v>
          </cell>
          <cell r="AE31"/>
          <cell r="AF31" t="str">
            <v>×</v>
          </cell>
          <cell r="AG31"/>
          <cell r="AH31"/>
          <cell r="AI31"/>
          <cell r="AJ31"/>
          <cell r="AK31"/>
          <cell r="AL31"/>
          <cell r="AM31"/>
          <cell r="AN31"/>
          <cell r="AO31"/>
          <cell r="AP31"/>
          <cell r="AQ31"/>
          <cell r="AR31"/>
          <cell r="AS31"/>
          <cell r="AT31"/>
          <cell r="AU31"/>
          <cell r="AV31"/>
          <cell r="AW31"/>
          <cell r="AX31"/>
          <cell r="AY31"/>
          <cell r="AZ31"/>
          <cell r="BA31"/>
          <cell r="BB31"/>
          <cell r="BC31" t="str">
            <v>年間支払金額(自官署のみ)</v>
          </cell>
          <cell r="BD31" t="str">
            <v>○</v>
          </cell>
          <cell r="BE31" t="str">
            <v>×</v>
          </cell>
          <cell r="BF31" t="str">
            <v>×</v>
          </cell>
          <cell r="BG31" t="str">
            <v>×</v>
          </cell>
          <cell r="BH31" t="str">
            <v/>
          </cell>
          <cell r="BI31" t="str">
            <v>⑩役務</v>
          </cell>
          <cell r="BJ31" t="str">
            <v>分担契約</v>
          </cell>
          <cell r="BK31"/>
          <cell r="BL31" t="str">
            <v/>
          </cell>
          <cell r="BM31" t="str">
            <v>○</v>
          </cell>
          <cell r="BN31" t="b">
            <v>1</v>
          </cell>
          <cell r="BO31" t="b">
            <v>1</v>
          </cell>
        </row>
        <row r="32">
          <cell r="E32">
            <v>26</v>
          </cell>
          <cell r="F32" t="str">
            <v/>
          </cell>
          <cell r="G32" t="str">
            <v>Dg027</v>
          </cell>
          <cell r="H32" t="str">
            <v>⑩役務</v>
          </cell>
          <cell r="I32" t="str">
            <v>令和4年度高岡及び砺波税務署の清掃業務
12ヶ月</v>
          </cell>
          <cell r="J32" t="str">
            <v>支出負担行為担当官
金沢国税局総務部次長
中村　憲二
石川県金沢市広坂２－２－６０</v>
          </cell>
          <cell r="K32"/>
          <cell r="L32"/>
          <cell r="M32">
            <v>44652</v>
          </cell>
          <cell r="N32" t="str">
            <v>株式会社日本ビルサービス
富山県砺波市三郎丸３１３</v>
          </cell>
          <cell r="O32">
            <v>3230001008371</v>
          </cell>
          <cell r="P32" t="str">
            <v>⑥その他の法人等</v>
          </cell>
          <cell r="Q32"/>
          <cell r="R32" t="str">
            <v>①一般競争入札</v>
          </cell>
          <cell r="S32"/>
          <cell r="T32">
            <v>4245725</v>
          </cell>
          <cell r="U32">
            <v>3498000</v>
          </cell>
          <cell r="V32"/>
          <cell r="W32">
            <v>0.82299999999999995</v>
          </cell>
          <cell r="X32"/>
          <cell r="Y32"/>
          <cell r="Z32" t="str">
            <v>○</v>
          </cell>
          <cell r="AA32" t="str">
            <v>②同種の他の契約の予定価格を類推されるおそれがあるため公表しない</v>
          </cell>
          <cell r="AB32">
            <v>4</v>
          </cell>
          <cell r="AC32">
            <v>0</v>
          </cell>
          <cell r="AD32" t="str">
            <v>○</v>
          </cell>
          <cell r="AE32"/>
          <cell r="AF32" t="str">
            <v>×</v>
          </cell>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v>0</v>
          </cell>
          <cell r="BI32" t="str">
            <v>⑩役務</v>
          </cell>
          <cell r="BJ32" t="str">
            <v/>
          </cell>
          <cell r="BK32"/>
          <cell r="BL32" t="str">
            <v/>
          </cell>
          <cell r="BM32" t="str">
            <v>○</v>
          </cell>
          <cell r="BN32" t="b">
            <v>1</v>
          </cell>
          <cell r="BO32" t="b">
            <v>1</v>
          </cell>
        </row>
        <row r="33">
          <cell r="E33">
            <v>27</v>
          </cell>
          <cell r="F33" t="str">
            <v/>
          </cell>
          <cell r="G33" t="str">
            <v>Dg028</v>
          </cell>
          <cell r="H33" t="str">
            <v>⑩役務</v>
          </cell>
          <cell r="I33" t="str">
            <v>令和4年度輪島・松任税務署及び金沢国税局戸水分庁舎の清掃業務
12ヶ月</v>
          </cell>
          <cell r="J33" t="str">
            <v>支出負担行為担当官
金沢国税局総務部次長
中村　憲二
石川県金沢市広坂２－２－６０</v>
          </cell>
          <cell r="K33"/>
          <cell r="L33"/>
          <cell r="M33">
            <v>44652</v>
          </cell>
          <cell r="N33" t="str">
            <v>武田商事株式会社
石川県野々市市堀内３－４０</v>
          </cell>
          <cell r="O33">
            <v>2220001000405</v>
          </cell>
          <cell r="P33" t="str">
            <v>⑥その他の法人等</v>
          </cell>
          <cell r="Q33"/>
          <cell r="R33" t="str">
            <v>①一般競争入札</v>
          </cell>
          <cell r="S33"/>
          <cell r="T33">
            <v>8785360</v>
          </cell>
          <cell r="U33">
            <v>4158000</v>
          </cell>
          <cell r="V33"/>
          <cell r="W33">
            <v>0.47299999999999998</v>
          </cell>
          <cell r="X33"/>
          <cell r="Y33"/>
          <cell r="Z33" t="str">
            <v>○</v>
          </cell>
          <cell r="AA33" t="str">
            <v>②同種の他の契約の予定価格を類推されるおそれがあるため公表しない</v>
          </cell>
          <cell r="AB33">
            <v>4</v>
          </cell>
          <cell r="AC33">
            <v>1</v>
          </cell>
          <cell r="AD33" t="str">
            <v>○</v>
          </cell>
          <cell r="AE33"/>
          <cell r="AF33" t="str">
            <v>×</v>
          </cell>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v>0</v>
          </cell>
          <cell r="BI33" t="str">
            <v>⑩役務</v>
          </cell>
          <cell r="BJ33" t="str">
            <v/>
          </cell>
          <cell r="BK33"/>
          <cell r="BL33" t="str">
            <v/>
          </cell>
          <cell r="BM33" t="str">
            <v>○</v>
          </cell>
          <cell r="BN33" t="b">
            <v>1</v>
          </cell>
          <cell r="BO33" t="b">
            <v>1</v>
          </cell>
        </row>
        <row r="34">
          <cell r="E34">
            <v>28</v>
          </cell>
          <cell r="F34" t="str">
            <v/>
          </cell>
          <cell r="G34" t="str">
            <v>Dg029</v>
          </cell>
          <cell r="H34" t="str">
            <v>⑩役務</v>
          </cell>
          <cell r="I34" t="str">
            <v>令和4年度武生・大野及び三国税務署の清掃業務
12ヶ月</v>
          </cell>
          <cell r="J34" t="str">
            <v>支出負担行為担当官
金沢国税局総務部次長
中村　憲二
石川県金沢市広坂２－２－６０</v>
          </cell>
          <cell r="K34"/>
          <cell r="L34"/>
          <cell r="M34">
            <v>44652</v>
          </cell>
          <cell r="N34" t="str">
            <v>株式会社法美社
福井県福井市里別所新町５０５</v>
          </cell>
          <cell r="O34">
            <v>1210001003384</v>
          </cell>
          <cell r="P34" t="str">
            <v>⑥その他の法人等</v>
          </cell>
          <cell r="Q34"/>
          <cell r="R34" t="str">
            <v>①一般競争入札</v>
          </cell>
          <cell r="S34"/>
          <cell r="T34">
            <v>5285534</v>
          </cell>
          <cell r="U34">
            <v>3844500</v>
          </cell>
          <cell r="V34"/>
          <cell r="W34">
            <v>0.72699999999999998</v>
          </cell>
          <cell r="X34"/>
          <cell r="Y34"/>
          <cell r="Z34" t="str">
            <v>○</v>
          </cell>
          <cell r="AA34" t="str">
            <v>②同種の他の契約の予定価格を類推されるおそれがあるため公表しない</v>
          </cell>
          <cell r="AB34">
            <v>4</v>
          </cell>
          <cell r="AC34">
            <v>0</v>
          </cell>
          <cell r="AD34" t="str">
            <v>○</v>
          </cell>
          <cell r="AE34"/>
          <cell r="AF34" t="str">
            <v>×</v>
          </cell>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v>0</v>
          </cell>
          <cell r="BI34" t="str">
            <v>⑩役務</v>
          </cell>
          <cell r="BJ34" t="str">
            <v/>
          </cell>
          <cell r="BK34"/>
          <cell r="BL34" t="str">
            <v/>
          </cell>
          <cell r="BM34" t="str">
            <v>○</v>
          </cell>
          <cell r="BN34" t="b">
            <v>1</v>
          </cell>
          <cell r="BO34" t="b">
            <v>1</v>
          </cell>
        </row>
        <row r="35">
          <cell r="E35"/>
          <cell r="F35">
            <v>2</v>
          </cell>
          <cell r="G35" t="str">
            <v>Dg030</v>
          </cell>
          <cell r="H35" t="str">
            <v>⑩役務</v>
          </cell>
          <cell r="I35" t="str">
            <v>確定申告コールセンターの運営業務
令和4年4月1日～4月15日</v>
          </cell>
          <cell r="J35" t="str">
            <v>支出負担行為担当官
金沢国税局総務部次長
中村　憲二
石川県金沢市広坂２－２－６０</v>
          </cell>
          <cell r="K35"/>
          <cell r="L35"/>
          <cell r="M35">
            <v>44652</v>
          </cell>
          <cell r="N35" t="str">
            <v>株式会社NTTマーケティングアクトProCX
大阪府大阪市都島区東野田町４－１５－８２</v>
          </cell>
          <cell r="O35">
            <v>5120001238738</v>
          </cell>
          <cell r="P35" t="str">
            <v>⑥その他の法人等</v>
          </cell>
          <cell r="Q35"/>
          <cell r="R35" t="str">
            <v>④随意契約（企画競争無し）</v>
          </cell>
          <cell r="S35"/>
          <cell r="T35">
            <v>2585825</v>
          </cell>
          <cell r="U35" t="str">
            <v>@16,417円／人日ほか</v>
          </cell>
          <cell r="V35">
            <v>2585825</v>
          </cell>
          <cell r="W35">
            <v>1</v>
          </cell>
          <cell r="X35"/>
          <cell r="Y35"/>
          <cell r="Z35" t="str">
            <v>×</v>
          </cell>
          <cell r="AA35" t="str">
            <v>②同種の他の契約の予定価格を類推されるおそれがあるため公表しない</v>
          </cell>
          <cell r="AB35" t="str">
            <v>－</v>
          </cell>
          <cell r="AC35"/>
          <cell r="AD35"/>
          <cell r="AE35"/>
          <cell r="AF35" t="str">
            <v>×</v>
          </cell>
          <cell r="AG35"/>
          <cell r="AH35" t="str">
            <v>①会計法第29条の3第4項（契約の性質又は目的が競争を許さない場合）</v>
          </cell>
          <cell r="AI35" t="str">
            <v>入札期間及び受託者の最低限の業務準備期間を確保した場合、納税者に不利益な状況が発生することが明らかなため（公共調達適正化通達1（2）③その他イ）</v>
          </cell>
          <cell r="AJ35" t="str">
            <v>単価契約
予定調達総額
2,585,825円</v>
          </cell>
          <cell r="AK35"/>
          <cell r="AL35"/>
          <cell r="AM35"/>
          <cell r="AN35"/>
          <cell r="AO35"/>
          <cell r="AP35"/>
          <cell r="AQ35"/>
          <cell r="AR35"/>
          <cell r="AS35"/>
          <cell r="AT35"/>
          <cell r="AU35"/>
          <cell r="AV35"/>
          <cell r="AW35"/>
          <cell r="AX35"/>
          <cell r="AY35"/>
          <cell r="AZ35"/>
          <cell r="BA35"/>
          <cell r="BB35"/>
          <cell r="BC35" t="str">
            <v>年間支払金額</v>
          </cell>
          <cell r="BD35" t="str">
            <v>○</v>
          </cell>
          <cell r="BE35" t="str">
            <v>×</v>
          </cell>
          <cell r="BF35" t="str">
            <v>×</v>
          </cell>
          <cell r="BG35" t="str">
            <v>×</v>
          </cell>
          <cell r="BH35" t="str">
            <v/>
          </cell>
          <cell r="BI35" t="str">
            <v>⑩役務</v>
          </cell>
          <cell r="BJ35" t="str">
            <v>単価契約</v>
          </cell>
          <cell r="BK35"/>
          <cell r="BL35" t="str">
            <v/>
          </cell>
          <cell r="BM35" t="str">
            <v>○</v>
          </cell>
          <cell r="BN35" t="b">
            <v>1</v>
          </cell>
          <cell r="BO35" t="b">
            <v>1</v>
          </cell>
        </row>
        <row r="36">
          <cell r="E36"/>
          <cell r="F36">
            <v>3</v>
          </cell>
          <cell r="G36" t="str">
            <v>Dg031</v>
          </cell>
          <cell r="H36" t="str">
            <v>⑩役務</v>
          </cell>
          <cell r="I36" t="str">
            <v>確定申告会場で使用する備品等借上げ及び撤収業務
ハイカウンターW1,800×Ｄ600×H930　15日ほか</v>
          </cell>
          <cell r="J36" t="str">
            <v>支出負担行為担当官
金沢国税局総務部次長
中村　憲二
石川県金沢市広坂２－２－６０</v>
          </cell>
          <cell r="K36"/>
          <cell r="L36"/>
          <cell r="M36">
            <v>44652</v>
          </cell>
          <cell r="N36" t="str">
            <v>株式会社ＪＲ西日本コミュニケーションズ北陸支社
石川県金沢市広岡１－１－１８</v>
          </cell>
          <cell r="O36">
            <v>8120001064792</v>
          </cell>
          <cell r="P36" t="str">
            <v>⑥その他の法人等</v>
          </cell>
          <cell r="Q36"/>
          <cell r="R36" t="str">
            <v>④随意契約（企画競争無し）</v>
          </cell>
          <cell r="S36"/>
          <cell r="T36">
            <v>3329920</v>
          </cell>
          <cell r="U36" t="str">
            <v>＠185.9円/台ほか</v>
          </cell>
          <cell r="V36">
            <v>3329920</v>
          </cell>
          <cell r="W36">
            <v>1</v>
          </cell>
          <cell r="X36"/>
          <cell r="Y36"/>
          <cell r="Z36" t="str">
            <v>×</v>
          </cell>
          <cell r="AA36" t="str">
            <v>②同種の他の契約の予定価格を類推されるおそれがあるため公表しない</v>
          </cell>
          <cell r="AB36" t="str">
            <v>－</v>
          </cell>
          <cell r="AC36"/>
          <cell r="AD36"/>
          <cell r="AE36"/>
          <cell r="AF36" t="str">
            <v>×</v>
          </cell>
          <cell r="AG36"/>
          <cell r="AH36" t="str">
            <v>①会計法第29条の3第4項（契約の性質又は目的が競争を許さない場合）</v>
          </cell>
          <cell r="AI36" t="str">
            <v>入札期間及び受託者の最低限の業務準備期間を確保した場合、納税者に不利益な状況が発生することが明らかなため（公共調達適正化通達1（2）③その他イ）</v>
          </cell>
          <cell r="AJ36" t="str">
            <v>単価契約
予定調達総額
3,329,920円</v>
          </cell>
          <cell r="AK36"/>
          <cell r="AL36"/>
          <cell r="AM36"/>
          <cell r="AN36"/>
          <cell r="AO36"/>
          <cell r="AP36"/>
          <cell r="AQ36"/>
          <cell r="AR36"/>
          <cell r="AS36"/>
          <cell r="AT36"/>
          <cell r="AU36"/>
          <cell r="AV36"/>
          <cell r="AW36"/>
          <cell r="AX36"/>
          <cell r="AY36"/>
          <cell r="AZ36"/>
          <cell r="BA36"/>
          <cell r="BB36"/>
          <cell r="BC36" t="str">
            <v>年間支払金額</v>
          </cell>
          <cell r="BD36" t="str">
            <v>○</v>
          </cell>
          <cell r="BE36" t="str">
            <v>×</v>
          </cell>
          <cell r="BF36" t="str">
            <v>×</v>
          </cell>
          <cell r="BG36" t="str">
            <v>×</v>
          </cell>
          <cell r="BH36" t="str">
            <v/>
          </cell>
          <cell r="BI36" t="str">
            <v>⑩役務</v>
          </cell>
          <cell r="BJ36" t="str">
            <v>単価契約</v>
          </cell>
          <cell r="BK36"/>
          <cell r="BL36" t="str">
            <v/>
          </cell>
          <cell r="BM36" t="str">
            <v>○</v>
          </cell>
          <cell r="BN36" t="b">
            <v>1</v>
          </cell>
          <cell r="BO36" t="b">
            <v>1</v>
          </cell>
        </row>
        <row r="37">
          <cell r="E37"/>
          <cell r="F37">
            <v>4</v>
          </cell>
          <cell r="G37" t="str">
            <v>Dg032</v>
          </cell>
          <cell r="H37" t="str">
            <v>⑨物品等賃借</v>
          </cell>
          <cell r="I37" t="str">
            <v>金沢国税局業務処理センターとして使用する施設の借上げ
12ヶ月</v>
          </cell>
          <cell r="J37" t="str">
            <v>支出負担行為担当官
金沢国税局総務部次長
中村　憲二
石川県金沢市広坂２－２－６０</v>
          </cell>
          <cell r="K37"/>
          <cell r="L37"/>
          <cell r="M37">
            <v>44652</v>
          </cell>
          <cell r="N37" t="str">
            <v>石川県
石川県金沢市鞍月１－１</v>
          </cell>
          <cell r="O37">
            <v>2000020170003</v>
          </cell>
          <cell r="P37" t="str">
            <v>⑥その他の法人等</v>
          </cell>
          <cell r="Q37"/>
          <cell r="R37" t="str">
            <v>④随意契約（企画競争無し）</v>
          </cell>
          <cell r="S37" t="str">
            <v>○</v>
          </cell>
          <cell r="T37">
            <v>33994536</v>
          </cell>
          <cell r="U37">
            <v>33994530</v>
          </cell>
          <cell r="V37"/>
          <cell r="W37">
            <v>0.999</v>
          </cell>
          <cell r="X37"/>
          <cell r="Y37"/>
          <cell r="Z37" t="str">
            <v>×</v>
          </cell>
          <cell r="AA37" t="str">
            <v>②同種の他の契約の予定価格を類推されるおそれがあるため公表しない</v>
          </cell>
          <cell r="AB37">
            <v>0</v>
          </cell>
          <cell r="AC37" t="str">
            <v xml:space="preserve">  </v>
          </cell>
          <cell r="AD37" t="str">
            <v>×</v>
          </cell>
          <cell r="AE37" t="str">
            <v>システム非対応</v>
          </cell>
          <cell r="AF37" t="str">
            <v>×</v>
          </cell>
          <cell r="AG37"/>
          <cell r="AH37" t="str">
            <v>⑭予決令第99条の2（競争に付しても入札者がないとき、又は再度の入札をしても落札者がないとき）</v>
          </cell>
          <cell r="AI37" t="str">
            <v>公募により募集を行ったところ、応募者がいなかったため当局の条件を満たす相手方を選定したものであり、契約価格の競争による相手方の選定を許さず会計法第29条の3第4項に該当するため。</v>
          </cell>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v>0</v>
          </cell>
          <cell r="BI37" t="str">
            <v>⑨物品等賃借</v>
          </cell>
          <cell r="BJ37" t="str">
            <v/>
          </cell>
          <cell r="BK37"/>
          <cell r="BL37">
            <v>1</v>
          </cell>
          <cell r="BM37" t="str">
            <v>○</v>
          </cell>
          <cell r="BN37" t="b">
            <v>1</v>
          </cell>
          <cell r="BO37" t="b">
            <v>1</v>
          </cell>
        </row>
        <row r="38">
          <cell r="E38">
            <v>29</v>
          </cell>
          <cell r="F38" t="str">
            <v/>
          </cell>
          <cell r="G38" t="str">
            <v>Dg033</v>
          </cell>
          <cell r="H38" t="str">
            <v>⑩役務</v>
          </cell>
          <cell r="I38" t="str">
            <v>令和4年度金沢国税局、金沢国税局戸水分庁舎及び管内税務署における荷物の配達業務
5,504個</v>
          </cell>
          <cell r="J38" t="str">
            <v>支出負担行為担当官
金沢国税局総務部次長
中村　憲二
石川県金沢市広坂２－２－６０</v>
          </cell>
          <cell r="K38"/>
          <cell r="L38"/>
          <cell r="M38">
            <v>44652</v>
          </cell>
          <cell r="N38" t="str">
            <v>佐川急便株式会社北陸支店
石川県金沢市木越町ト８０</v>
          </cell>
          <cell r="O38">
            <v>8130001000053</v>
          </cell>
          <cell r="P38" t="str">
            <v>⑥その他の法人等</v>
          </cell>
          <cell r="Q38"/>
          <cell r="R38" t="str">
            <v>①一般競争入札</v>
          </cell>
          <cell r="S38"/>
          <cell r="T38">
            <v>3442040</v>
          </cell>
          <cell r="U38" t="str">
            <v>＠495円/個ほか</v>
          </cell>
          <cell r="V38">
            <v>2987721</v>
          </cell>
          <cell r="W38">
            <v>0.86799999999999999</v>
          </cell>
          <cell r="X38"/>
          <cell r="Y38"/>
          <cell r="Z38" t="str">
            <v>×</v>
          </cell>
          <cell r="AA38" t="str">
            <v>②同種の他の契約の予定価格を類推されるおそれがあるため公表しない</v>
          </cell>
          <cell r="AB38">
            <v>2</v>
          </cell>
          <cell r="AC38">
            <v>1</v>
          </cell>
          <cell r="AD38" t="str">
            <v>○</v>
          </cell>
          <cell r="AE38"/>
          <cell r="AF38" t="str">
            <v>×</v>
          </cell>
          <cell r="AG38"/>
          <cell r="AH38"/>
          <cell r="AI38"/>
          <cell r="AJ38" t="str">
            <v>単価契約
予定調達総額
2,987,721円</v>
          </cell>
          <cell r="AK38"/>
          <cell r="AL38"/>
          <cell r="AM38"/>
          <cell r="AN38"/>
          <cell r="AO38"/>
          <cell r="AP38"/>
          <cell r="AQ38"/>
          <cell r="AR38"/>
          <cell r="AS38"/>
          <cell r="AT38"/>
          <cell r="AU38"/>
          <cell r="AV38"/>
          <cell r="AW38"/>
          <cell r="AX38"/>
          <cell r="AY38"/>
          <cell r="AZ38"/>
          <cell r="BA38"/>
          <cell r="BB38"/>
          <cell r="BC38" t="str">
            <v>年間支払金額</v>
          </cell>
          <cell r="BD38" t="str">
            <v>○</v>
          </cell>
          <cell r="BE38" t="str">
            <v>×</v>
          </cell>
          <cell r="BF38" t="str">
            <v>×</v>
          </cell>
          <cell r="BG38" t="str">
            <v>×</v>
          </cell>
          <cell r="BH38" t="str">
            <v/>
          </cell>
          <cell r="BI38" t="str">
            <v>⑩役務</v>
          </cell>
          <cell r="BJ38" t="str">
            <v>単価契約</v>
          </cell>
          <cell r="BK38"/>
          <cell r="BL38" t="str">
            <v/>
          </cell>
          <cell r="BM38" t="str">
            <v>○</v>
          </cell>
          <cell r="BN38" t="b">
            <v>1</v>
          </cell>
          <cell r="BO38" t="b">
            <v>1</v>
          </cell>
        </row>
        <row r="39">
          <cell r="E39">
            <v>30</v>
          </cell>
          <cell r="F39" t="str">
            <v/>
          </cell>
          <cell r="G39" t="str">
            <v>Dg034</v>
          </cell>
          <cell r="H39" t="str">
            <v>⑩役務</v>
          </cell>
          <cell r="I39" t="str">
            <v>令和4年度金沢国税局、金沢国税局戸水分庁舎及び管内税務署における信書小包の配達業務
3,918個</v>
          </cell>
          <cell r="J39" t="str">
            <v>支出負担行為担当官
金沢国税局総務部次長
中村　憲二
石川県金沢市広坂２－２－６０</v>
          </cell>
          <cell r="K39"/>
          <cell r="L39"/>
          <cell r="M39">
            <v>44652</v>
          </cell>
          <cell r="N39" t="str">
            <v>佐川急便株式会社北陸支店
石川県金沢市木越町ト８０</v>
          </cell>
          <cell r="O39">
            <v>8130001000053</v>
          </cell>
          <cell r="P39" t="str">
            <v>⑥その他の法人等</v>
          </cell>
          <cell r="Q39"/>
          <cell r="R39" t="str">
            <v>①一般競争入札</v>
          </cell>
          <cell r="S39"/>
          <cell r="T39">
            <v>4817351</v>
          </cell>
          <cell r="U39" t="str">
            <v>＠957円/個ほか</v>
          </cell>
          <cell r="V39">
            <v>4462953</v>
          </cell>
          <cell r="W39">
            <v>0.92600000000000005</v>
          </cell>
          <cell r="X39"/>
          <cell r="Y39"/>
          <cell r="Z39" t="str">
            <v>×</v>
          </cell>
          <cell r="AA39" t="str">
            <v>②同種の他の契約の予定価格を類推されるおそれがあるため公表しない</v>
          </cell>
          <cell r="AB39">
            <v>1</v>
          </cell>
          <cell r="AC39">
            <v>1</v>
          </cell>
          <cell r="AD39" t="str">
            <v>○</v>
          </cell>
          <cell r="AE39"/>
          <cell r="AF39" t="str">
            <v>×</v>
          </cell>
          <cell r="AG39"/>
          <cell r="AH39"/>
          <cell r="AI39"/>
          <cell r="AJ39" t="str">
            <v>単価契約
予定調達総額
4,462,953円</v>
          </cell>
          <cell r="AK39"/>
          <cell r="AL39"/>
          <cell r="AM39"/>
          <cell r="AN39"/>
          <cell r="AO39"/>
          <cell r="AP39"/>
          <cell r="AQ39"/>
          <cell r="AR39" t="str">
            <v>×</v>
          </cell>
          <cell r="AS39"/>
          <cell r="AT39"/>
          <cell r="AU39"/>
          <cell r="AV39" t="str">
            <v>⑨その他</v>
          </cell>
          <cell r="AW39"/>
          <cell r="AX39" t="str">
            <v>当局の仕様を網羅できる信書取扱い可能事業者がいない。</v>
          </cell>
          <cell r="AY39" t="str">
            <v>○</v>
          </cell>
          <cell r="AZ39"/>
          <cell r="BA39"/>
          <cell r="BB39"/>
          <cell r="BC39" t="str">
            <v>年間支払金額</v>
          </cell>
          <cell r="BD39" t="str">
            <v>○</v>
          </cell>
          <cell r="BE39" t="str">
            <v>×</v>
          </cell>
          <cell r="BF39" t="str">
            <v>×</v>
          </cell>
          <cell r="BG39" t="str">
            <v>×</v>
          </cell>
          <cell r="BH39" t="str">
            <v/>
          </cell>
          <cell r="BI39" t="str">
            <v>⑩役務</v>
          </cell>
          <cell r="BJ39" t="str">
            <v>単価契約</v>
          </cell>
          <cell r="BK39"/>
          <cell r="BL39" t="str">
            <v/>
          </cell>
          <cell r="BM39" t="str">
            <v>○</v>
          </cell>
          <cell r="BN39" t="b">
            <v>1</v>
          </cell>
          <cell r="BO39" t="b">
            <v>1</v>
          </cell>
        </row>
        <row r="40">
          <cell r="E40">
            <v>31</v>
          </cell>
          <cell r="F40" t="str">
            <v/>
          </cell>
          <cell r="G40" t="str">
            <v>Dg035</v>
          </cell>
          <cell r="H40" t="str">
            <v>⑩役務</v>
          </cell>
          <cell r="I40" t="str">
            <v>企業情報データ等提供業務
新規調査分250件ほか</v>
          </cell>
          <cell r="J40" t="str">
            <v>支出負担行為担当官
金沢国税局総務部次長
中村　憲二
石川県金沢市広坂２－２－６０</v>
          </cell>
          <cell r="K40"/>
          <cell r="L40"/>
          <cell r="M40">
            <v>44652</v>
          </cell>
          <cell r="N40" t="str">
            <v>株式会社帝国データバンク金沢支店
石川県金沢市南町４－６０　金沢大同生命ビル６階</v>
          </cell>
          <cell r="O40">
            <v>7010401018377</v>
          </cell>
          <cell r="P40" t="str">
            <v>⑥その他の法人等</v>
          </cell>
          <cell r="Q40"/>
          <cell r="R40" t="str">
            <v>①一般競争入札</v>
          </cell>
          <cell r="S40"/>
          <cell r="T40">
            <v>5527974</v>
          </cell>
          <cell r="U40" t="str">
            <v>＠14,850円/件ほか</v>
          </cell>
          <cell r="V40">
            <v>4281750</v>
          </cell>
          <cell r="W40">
            <v>0.77400000000000002</v>
          </cell>
          <cell r="X40"/>
          <cell r="Y40"/>
          <cell r="Z40" t="str">
            <v>×</v>
          </cell>
          <cell r="AA40" t="str">
            <v>②同種の他の契約の予定価格を類推されるおそれがあるため公表しない</v>
          </cell>
          <cell r="AB40">
            <v>2</v>
          </cell>
          <cell r="AC40">
            <v>0</v>
          </cell>
          <cell r="AD40" t="str">
            <v>○</v>
          </cell>
          <cell r="AE40"/>
          <cell r="AF40" t="str">
            <v>×</v>
          </cell>
          <cell r="AG40"/>
          <cell r="AH40"/>
          <cell r="AI40"/>
          <cell r="AJ40" t="str">
            <v>単価契約
予定調達総額
4,281,750円</v>
          </cell>
          <cell r="AK40"/>
          <cell r="AL40"/>
          <cell r="AM40"/>
          <cell r="AN40"/>
          <cell r="AO40"/>
          <cell r="AP40"/>
          <cell r="AQ40"/>
          <cell r="AR40"/>
          <cell r="AS40"/>
          <cell r="AT40"/>
          <cell r="AU40"/>
          <cell r="AV40"/>
          <cell r="AW40"/>
          <cell r="AX40"/>
          <cell r="AY40"/>
          <cell r="AZ40"/>
          <cell r="BA40"/>
          <cell r="BB40"/>
          <cell r="BC40" t="str">
            <v>年間支払金額</v>
          </cell>
          <cell r="BD40" t="str">
            <v>○</v>
          </cell>
          <cell r="BE40" t="str">
            <v>×</v>
          </cell>
          <cell r="BF40" t="str">
            <v>×</v>
          </cell>
          <cell r="BG40" t="str">
            <v>×</v>
          </cell>
          <cell r="BH40" t="str">
            <v/>
          </cell>
          <cell r="BI40" t="str">
            <v>⑩役務</v>
          </cell>
          <cell r="BJ40" t="str">
            <v>単価契約</v>
          </cell>
          <cell r="BK40"/>
          <cell r="BL40" t="str">
            <v/>
          </cell>
          <cell r="BM40" t="str">
            <v>○</v>
          </cell>
          <cell r="BN40" t="b">
            <v>1</v>
          </cell>
          <cell r="BO40" t="b">
            <v>1</v>
          </cell>
        </row>
        <row r="41">
          <cell r="E41">
            <v>32</v>
          </cell>
          <cell r="F41" t="str">
            <v/>
          </cell>
          <cell r="G41" t="str">
            <v>Dg036</v>
          </cell>
          <cell r="H41" t="str">
            <v>⑩役務</v>
          </cell>
          <cell r="I41" t="str">
            <v>令和4年度金沢国税局別館運送等業務
カゴ285台ほか</v>
          </cell>
          <cell r="J41" t="str">
            <v>支出負担行為担当官
金沢国税局総務部次長
中村　憲二
石川県金沢市広坂２－２－６０</v>
          </cell>
          <cell r="K41"/>
          <cell r="L41"/>
          <cell r="M41">
            <v>44652</v>
          </cell>
          <cell r="N41" t="str">
            <v>日本通運株式会社金沢支店
石川県金沢市専光寺町ヨ８</v>
          </cell>
          <cell r="O41">
            <v>4010401022860</v>
          </cell>
          <cell r="P41" t="str">
            <v>⑥その他の法人等</v>
          </cell>
          <cell r="Q41"/>
          <cell r="R41" t="str">
            <v>①一般競争入札</v>
          </cell>
          <cell r="S41"/>
          <cell r="T41">
            <v>4572244</v>
          </cell>
          <cell r="U41" t="str">
            <v>＠8,690円/台ほか</v>
          </cell>
          <cell r="V41">
            <v>3406480</v>
          </cell>
          <cell r="W41">
            <v>0.745</v>
          </cell>
          <cell r="X41"/>
          <cell r="Y41"/>
          <cell r="Z41" t="str">
            <v>×</v>
          </cell>
          <cell r="AA41" t="str">
            <v>②同種の他の契約の予定価格を類推されるおそれがあるため公表しない</v>
          </cell>
          <cell r="AB41">
            <v>2</v>
          </cell>
          <cell r="AC41">
            <v>2</v>
          </cell>
          <cell r="AD41" t="str">
            <v>○</v>
          </cell>
          <cell r="AE41"/>
          <cell r="AF41" t="str">
            <v>○</v>
          </cell>
          <cell r="AG41"/>
          <cell r="AH41"/>
          <cell r="AI41"/>
          <cell r="AJ41" t="str">
            <v>単価契約
予定調達総額
3,406,480円</v>
          </cell>
          <cell r="AK41"/>
          <cell r="AL41"/>
          <cell r="AM41"/>
          <cell r="AN41"/>
          <cell r="AO41"/>
          <cell r="AP41"/>
          <cell r="AQ41"/>
          <cell r="AR41" t="str">
            <v>○</v>
          </cell>
          <cell r="AS41" t="str">
            <v>①公告期間の十分な確保</v>
          </cell>
          <cell r="AT41" t="str">
            <v>⑧その他</v>
          </cell>
          <cell r="AU41" t="str">
            <v>別案件で入札に参加した事業者の中から参加できそうな事業者に声掛けを行った。</v>
          </cell>
          <cell r="AV41"/>
          <cell r="AW41"/>
          <cell r="AX41"/>
          <cell r="AY41" t="str">
            <v>○</v>
          </cell>
          <cell r="AZ41"/>
          <cell r="BA41"/>
          <cell r="BB41"/>
          <cell r="BC41" t="str">
            <v>年間支払金額</v>
          </cell>
          <cell r="BD41" t="str">
            <v>○</v>
          </cell>
          <cell r="BE41" t="str">
            <v>×</v>
          </cell>
          <cell r="BF41" t="str">
            <v>×</v>
          </cell>
          <cell r="BG41" t="str">
            <v>×</v>
          </cell>
          <cell r="BH41" t="str">
            <v/>
          </cell>
          <cell r="BI41" t="str">
            <v>⑩役務</v>
          </cell>
          <cell r="BJ41" t="str">
            <v>単価契約</v>
          </cell>
          <cell r="BK41"/>
          <cell r="BL41" t="str">
            <v/>
          </cell>
          <cell r="BM41" t="str">
            <v>○</v>
          </cell>
          <cell r="BN41" t="b">
            <v>1</v>
          </cell>
          <cell r="BO41" t="b">
            <v>1</v>
          </cell>
        </row>
        <row r="42">
          <cell r="E42">
            <v>33</v>
          </cell>
          <cell r="F42" t="str">
            <v/>
          </cell>
          <cell r="G42" t="str">
            <v>Dg037</v>
          </cell>
          <cell r="H42" t="str">
            <v>⑩役務</v>
          </cell>
          <cell r="I42" t="str">
            <v>源泉所得税改正関係書類の発送代行業務
114,005件</v>
          </cell>
          <cell r="J42" t="str">
            <v>支出負担行為担当官
金沢国税局総務部次長
中村　憲二
石川県金沢市広坂２－２－６０</v>
          </cell>
          <cell r="K42"/>
          <cell r="L42"/>
          <cell r="M42">
            <v>44652</v>
          </cell>
          <cell r="N42" t="str">
            <v>中越運送株式会社
新潟県新潟市中央区美咲町１－２３－２６</v>
          </cell>
          <cell r="O42">
            <v>2110001003294</v>
          </cell>
          <cell r="P42" t="str">
            <v>⑥その他の法人等</v>
          </cell>
          <cell r="Q42"/>
          <cell r="R42" t="str">
            <v>①一般競争入札</v>
          </cell>
          <cell r="S42"/>
          <cell r="T42">
            <v>8708157</v>
          </cell>
          <cell r="U42" t="str">
            <v>＠58.74円/件</v>
          </cell>
          <cell r="V42">
            <v>6696653</v>
          </cell>
          <cell r="W42">
            <v>0.76900000000000002</v>
          </cell>
          <cell r="X42"/>
          <cell r="Y42"/>
          <cell r="Z42" t="str">
            <v>×</v>
          </cell>
          <cell r="AA42" t="str">
            <v>②同種の他の契約の予定価格を類推されるおそれがあるため公表しない</v>
          </cell>
          <cell r="AB42">
            <v>2</v>
          </cell>
          <cell r="AC42">
            <v>2</v>
          </cell>
          <cell r="AD42" t="str">
            <v>○</v>
          </cell>
          <cell r="AE42"/>
          <cell r="AF42" t="str">
            <v>×</v>
          </cell>
          <cell r="AG42"/>
          <cell r="AH42"/>
          <cell r="AI42"/>
          <cell r="AJ42" t="str">
            <v>単価契約
予定調達総額
6,696,653円</v>
          </cell>
          <cell r="AK42"/>
          <cell r="AL42"/>
          <cell r="AM42"/>
          <cell r="AN42"/>
          <cell r="AO42"/>
          <cell r="AP42"/>
          <cell r="AQ42"/>
          <cell r="AR42"/>
          <cell r="AS42"/>
          <cell r="AT42"/>
          <cell r="AU42"/>
          <cell r="AV42"/>
          <cell r="AW42"/>
          <cell r="AX42"/>
          <cell r="AY42"/>
          <cell r="AZ42"/>
          <cell r="BA42"/>
          <cell r="BB42"/>
          <cell r="BC42" t="str">
            <v>年間支払金額</v>
          </cell>
          <cell r="BD42" t="str">
            <v>○</v>
          </cell>
          <cell r="BE42" t="str">
            <v>×</v>
          </cell>
          <cell r="BF42" t="str">
            <v>×</v>
          </cell>
          <cell r="BG42" t="str">
            <v>×</v>
          </cell>
          <cell r="BH42" t="str">
            <v/>
          </cell>
          <cell r="BI42" t="str">
            <v>⑩役務</v>
          </cell>
          <cell r="BJ42" t="str">
            <v>単価契約</v>
          </cell>
          <cell r="BK42"/>
          <cell r="BL42" t="str">
            <v/>
          </cell>
          <cell r="BM42" t="str">
            <v>○</v>
          </cell>
          <cell r="BN42" t="b">
            <v>1</v>
          </cell>
          <cell r="BO42" t="b">
            <v>1</v>
          </cell>
        </row>
        <row r="43">
          <cell r="E43">
            <v>34</v>
          </cell>
          <cell r="F43" t="str">
            <v/>
          </cell>
          <cell r="G43" t="str">
            <v>Dg038</v>
          </cell>
          <cell r="H43" t="str">
            <v>⑩役務</v>
          </cell>
          <cell r="I43" t="str">
            <v>源泉所得税の改正のあらましの封入等業務
114,005件</v>
          </cell>
          <cell r="J43" t="str">
            <v>支出負担行為担当官
金沢国税局総務部次長
中村　憲二
石川県金沢市広坂２－２－６０</v>
          </cell>
          <cell r="K43"/>
          <cell r="L43"/>
          <cell r="M43">
            <v>44652</v>
          </cell>
          <cell r="N43" t="str">
            <v>佐川グローバルロジスティクス株式会社　
東京都品川区勝島１－１－１</v>
          </cell>
          <cell r="O43">
            <v>8010701027960</v>
          </cell>
          <cell r="P43" t="str">
            <v>⑥その他の法人等</v>
          </cell>
          <cell r="Q43"/>
          <cell r="R43" t="str">
            <v>①一般競争入札</v>
          </cell>
          <cell r="S43"/>
          <cell r="T43">
            <v>1273405</v>
          </cell>
          <cell r="U43" t="str">
            <v>＠9.08円/件ほか</v>
          </cell>
          <cell r="V43">
            <v>1036002</v>
          </cell>
          <cell r="W43">
            <v>0.81299999999999994</v>
          </cell>
          <cell r="X43"/>
          <cell r="Y43"/>
          <cell r="Z43" t="str">
            <v>×</v>
          </cell>
          <cell r="AA43" t="str">
            <v>②同種の他の契約の予定価格を類推されるおそれがあるため公表しない</v>
          </cell>
          <cell r="AB43">
            <v>1</v>
          </cell>
          <cell r="AC43">
            <v>0</v>
          </cell>
          <cell r="AD43" t="str">
            <v>○</v>
          </cell>
          <cell r="AE43"/>
          <cell r="AF43" t="str">
            <v>×</v>
          </cell>
          <cell r="AG43"/>
          <cell r="AH43"/>
          <cell r="AI43"/>
          <cell r="AJ43" t="str">
            <v>単価契約
予定調達総額
1,036,002円</v>
          </cell>
          <cell r="AK43"/>
          <cell r="AL43"/>
          <cell r="AM43"/>
          <cell r="AN43"/>
          <cell r="AO43"/>
          <cell r="AP43"/>
          <cell r="AQ43"/>
          <cell r="AR43" t="str">
            <v>×</v>
          </cell>
          <cell r="AS43"/>
          <cell r="AT43"/>
          <cell r="AU43"/>
          <cell r="AV43" t="str">
            <v>⑨その他</v>
          </cell>
          <cell r="AW43"/>
          <cell r="AX43" t="str">
            <v>昨年の契約業者に声掛けを行ったが、コロナワクチン接種券の封入業務で立込んでおり、参加できなくなった。</v>
          </cell>
          <cell r="AY43" t="str">
            <v>○</v>
          </cell>
          <cell r="AZ43"/>
          <cell r="BA43"/>
          <cell r="BB43"/>
          <cell r="BC43" t="str">
            <v>年間支払金額</v>
          </cell>
          <cell r="BD43" t="str">
            <v>○</v>
          </cell>
          <cell r="BE43" t="str">
            <v>×</v>
          </cell>
          <cell r="BF43" t="str">
            <v>×</v>
          </cell>
          <cell r="BG43" t="str">
            <v>×</v>
          </cell>
          <cell r="BH43" t="str">
            <v/>
          </cell>
          <cell r="BI43" t="str">
            <v>⑩役務</v>
          </cell>
          <cell r="BJ43" t="str">
            <v>単価契約</v>
          </cell>
          <cell r="BK43"/>
          <cell r="BL43" t="str">
            <v/>
          </cell>
          <cell r="BM43" t="str">
            <v>○</v>
          </cell>
          <cell r="BN43" t="b">
            <v>1</v>
          </cell>
          <cell r="BO43" t="b">
            <v>1</v>
          </cell>
        </row>
        <row r="44">
          <cell r="E44">
            <v>35</v>
          </cell>
          <cell r="F44" t="str">
            <v/>
          </cell>
          <cell r="G44" t="str">
            <v>Dg039</v>
          </cell>
          <cell r="H44" t="str">
            <v>③情報システム</v>
          </cell>
          <cell r="I44" t="str">
            <v>金沢国税局業務システムの開発支援等委託業務
一式
令和4年5月～令和5年4月</v>
          </cell>
          <cell r="J44" t="str">
            <v>支出負担行為担当官
金沢国税局総務部次長
中村　憲二
石川県金沢市広坂２－２－６０</v>
          </cell>
          <cell r="K44"/>
          <cell r="L44"/>
          <cell r="M44">
            <v>44652</v>
          </cell>
          <cell r="N44" t="str">
            <v>共同コンピュータ株式会社
福井県福井市月見５－４－４</v>
          </cell>
          <cell r="O44">
            <v>8210001014391</v>
          </cell>
          <cell r="P44" t="str">
            <v>⑥その他の法人等</v>
          </cell>
          <cell r="Q44"/>
          <cell r="R44" t="str">
            <v>①一般競争入札</v>
          </cell>
          <cell r="S44"/>
          <cell r="T44">
            <v>10384000</v>
          </cell>
          <cell r="U44">
            <v>10296000</v>
          </cell>
          <cell r="V44"/>
          <cell r="W44">
            <v>0.99099999999999999</v>
          </cell>
          <cell r="X44"/>
          <cell r="Y44"/>
          <cell r="Z44" t="str">
            <v>×</v>
          </cell>
          <cell r="AA44" t="str">
            <v>②同種の他の契約の予定価格を類推されるおそれがあるため公表しない</v>
          </cell>
          <cell r="AB44">
            <v>1</v>
          </cell>
          <cell r="AC44">
            <v>1</v>
          </cell>
          <cell r="AD44" t="str">
            <v>○</v>
          </cell>
          <cell r="AE44"/>
          <cell r="AF44" t="str">
            <v>×</v>
          </cell>
          <cell r="AG44" t="str">
            <v>③国庫債務負担行為</v>
          </cell>
          <cell r="AH44"/>
          <cell r="AI44"/>
          <cell r="AJ44"/>
          <cell r="AK44"/>
          <cell r="AL44"/>
          <cell r="AM44"/>
          <cell r="AN44"/>
          <cell r="AO44"/>
          <cell r="AP44"/>
          <cell r="AQ44"/>
          <cell r="AR44" t="str">
            <v>×</v>
          </cell>
          <cell r="AS44"/>
          <cell r="AT44"/>
          <cell r="AU44"/>
          <cell r="AV44" t="str">
            <v>④特殊な技術、特定の情報を有する者が有利となっているもの（例：システム運用支援、システム保守、システム賃貸借など）</v>
          </cell>
          <cell r="AW44"/>
          <cell r="AX44"/>
          <cell r="AY44" t="str">
            <v>○</v>
          </cell>
          <cell r="AZ44"/>
          <cell r="BA44"/>
          <cell r="BB44"/>
          <cell r="BC44" t="str">
            <v>契約総額</v>
          </cell>
          <cell r="BD44" t="str">
            <v>○</v>
          </cell>
          <cell r="BE44" t="str">
            <v>×</v>
          </cell>
          <cell r="BF44" t="str">
            <v>×</v>
          </cell>
          <cell r="BG44" t="str">
            <v>×</v>
          </cell>
          <cell r="BH44" t="str">
            <v/>
          </cell>
          <cell r="BI44" t="str">
            <v>⑩役務</v>
          </cell>
          <cell r="BJ44" t="str">
            <v/>
          </cell>
          <cell r="BK44"/>
          <cell r="BL44" t="str">
            <v/>
          </cell>
          <cell r="BM44" t="str">
            <v>○</v>
          </cell>
          <cell r="BN44" t="b">
            <v>1</v>
          </cell>
          <cell r="BO44" t="b">
            <v>1</v>
          </cell>
        </row>
        <row r="45">
          <cell r="E45">
            <v>36</v>
          </cell>
          <cell r="F45" t="str">
            <v/>
          </cell>
          <cell r="G45" t="str">
            <v>Dg040</v>
          </cell>
          <cell r="H45" t="str">
            <v>⑩役務</v>
          </cell>
          <cell r="I45" t="str">
            <v>社会保険関係手続の代行業務
雇用保険（被保険者資格の喪失手続）320件ほか</v>
          </cell>
          <cell r="J45" t="str">
            <v>支出負担行為担当官
金沢国税局総務部次長
中村　憲二
石川県金沢市広坂２－２－６０</v>
          </cell>
          <cell r="K45"/>
          <cell r="L45"/>
          <cell r="M45">
            <v>44652</v>
          </cell>
          <cell r="N45" t="str">
            <v>SATO社会保険労務士法人
北海道札幌市東区北五条東８－１－３３</v>
          </cell>
          <cell r="O45">
            <v>3430005003753</v>
          </cell>
          <cell r="P45" t="str">
            <v>⑥その他の法人等</v>
          </cell>
          <cell r="Q45"/>
          <cell r="R45" t="str">
            <v>①一般競争入札</v>
          </cell>
          <cell r="S45"/>
          <cell r="T45">
            <v>1414050</v>
          </cell>
          <cell r="U45" t="str">
            <v>@880円/件ほか</v>
          </cell>
          <cell r="V45">
            <v>888800</v>
          </cell>
          <cell r="W45">
            <v>0.628</v>
          </cell>
          <cell r="X45"/>
          <cell r="Y45"/>
          <cell r="Z45" t="str">
            <v>×</v>
          </cell>
          <cell r="AA45" t="str">
            <v>②同種の他の契約の予定価格を類推されるおそれがあるため公表しない</v>
          </cell>
          <cell r="AB45">
            <v>3</v>
          </cell>
          <cell r="AC45">
            <v>0</v>
          </cell>
          <cell r="AD45" t="str">
            <v>○</v>
          </cell>
          <cell r="AE45"/>
          <cell r="AF45" t="str">
            <v>×</v>
          </cell>
          <cell r="AG45"/>
          <cell r="AH45"/>
          <cell r="AI45"/>
          <cell r="AJ45" t="str">
            <v>単価契約
予定調達総額
888,800円</v>
          </cell>
          <cell r="AK45"/>
          <cell r="AL45"/>
          <cell r="AM45"/>
          <cell r="AN45"/>
          <cell r="AO45"/>
          <cell r="AP45"/>
          <cell r="AQ45"/>
          <cell r="AR45"/>
          <cell r="AS45"/>
          <cell r="AT45"/>
          <cell r="AU45"/>
          <cell r="AV45"/>
          <cell r="AW45"/>
          <cell r="AX45"/>
          <cell r="AY45"/>
          <cell r="AZ45"/>
          <cell r="BA45"/>
          <cell r="BB45"/>
          <cell r="BC45" t="str">
            <v>年間支払金額</v>
          </cell>
          <cell r="BD45" t="str">
            <v>○</v>
          </cell>
          <cell r="BE45" t="str">
            <v>×</v>
          </cell>
          <cell r="BF45" t="str">
            <v>×</v>
          </cell>
          <cell r="BG45" t="str">
            <v>×</v>
          </cell>
          <cell r="BH45" t="str">
            <v/>
          </cell>
          <cell r="BI45" t="str">
            <v>⑩役務</v>
          </cell>
          <cell r="BJ45" t="str">
            <v>単価契約</v>
          </cell>
          <cell r="BK45"/>
          <cell r="BL45" t="str">
            <v/>
          </cell>
          <cell r="BM45" t="str">
            <v>○</v>
          </cell>
          <cell r="BN45" t="b">
            <v>1</v>
          </cell>
          <cell r="BO45" t="b">
            <v>1</v>
          </cell>
        </row>
        <row r="46">
          <cell r="E46">
            <v>37</v>
          </cell>
          <cell r="F46" t="str">
            <v/>
          </cell>
          <cell r="G46" t="str">
            <v>Dg041</v>
          </cell>
          <cell r="H46" t="str">
            <v>⑩役務</v>
          </cell>
          <cell r="I46" t="str">
            <v>法人税・消費税及び地方消費税確定申告書等の封入業務
122,289件</v>
          </cell>
          <cell r="J46" t="str">
            <v>支出負担行為担当官
金沢国税局総務部次長
中村　憲二
石川県金沢市広坂２－２－６０</v>
          </cell>
          <cell r="K46"/>
          <cell r="L46"/>
          <cell r="M46">
            <v>44652</v>
          </cell>
          <cell r="N46" t="str">
            <v>佐川グローバルロジスティクス株式会社　
東京都品川区勝島１－１－１</v>
          </cell>
          <cell r="O46">
            <v>8010701027960</v>
          </cell>
          <cell r="P46" t="str">
            <v>⑥その他の法人等</v>
          </cell>
          <cell r="Q46"/>
          <cell r="R46" t="str">
            <v>①一般競争入札</v>
          </cell>
          <cell r="S46"/>
          <cell r="T46">
            <v>7213892</v>
          </cell>
          <cell r="U46" t="str">
            <v>＠36.3円/件ほか</v>
          </cell>
          <cell r="V46">
            <v>5116238</v>
          </cell>
          <cell r="W46">
            <v>0.70899999999999996</v>
          </cell>
          <cell r="X46"/>
          <cell r="Y46"/>
          <cell r="Z46" t="str">
            <v>×</v>
          </cell>
          <cell r="AA46" t="str">
            <v>②同種の他の契約の予定価格を類推されるおそれがあるため公表しない</v>
          </cell>
          <cell r="AB46">
            <v>1</v>
          </cell>
          <cell r="AC46">
            <v>0</v>
          </cell>
          <cell r="AD46" t="str">
            <v>○</v>
          </cell>
          <cell r="AE46"/>
          <cell r="AF46" t="str">
            <v>×</v>
          </cell>
          <cell r="AG46"/>
          <cell r="AH46"/>
          <cell r="AI46"/>
          <cell r="AJ46" t="str">
            <v>単価契約
予定調達総額
5,116,238円</v>
          </cell>
          <cell r="AK46"/>
          <cell r="AL46"/>
          <cell r="AM46"/>
          <cell r="AN46"/>
          <cell r="AO46"/>
          <cell r="AP46"/>
          <cell r="AQ46"/>
          <cell r="AR46" t="str">
            <v>△</v>
          </cell>
          <cell r="AS46"/>
          <cell r="AT46"/>
          <cell r="AU46"/>
          <cell r="AV46" t="str">
            <v>⑨その他</v>
          </cell>
          <cell r="AW46"/>
          <cell r="AX46" t="str">
            <v>昨年の参加業者に声掛けを行ったが、組織編制により、当案件で以前から使用していた作業場が閉鎖されたため、参加できなくなった。</v>
          </cell>
          <cell r="AY46" t="str">
            <v>○</v>
          </cell>
          <cell r="AZ46"/>
          <cell r="BA46"/>
          <cell r="BB46"/>
          <cell r="BC46" t="str">
            <v>年間支払金額</v>
          </cell>
          <cell r="BD46" t="str">
            <v>○</v>
          </cell>
          <cell r="BE46" t="str">
            <v>×</v>
          </cell>
          <cell r="BF46" t="str">
            <v>×</v>
          </cell>
          <cell r="BG46" t="str">
            <v>×</v>
          </cell>
          <cell r="BH46" t="str">
            <v/>
          </cell>
          <cell r="BI46" t="str">
            <v>⑩役務</v>
          </cell>
          <cell r="BJ46" t="str">
            <v>単価契約</v>
          </cell>
          <cell r="BK46"/>
          <cell r="BL46" t="str">
            <v/>
          </cell>
          <cell r="BM46" t="str">
            <v>○</v>
          </cell>
          <cell r="BN46" t="b">
            <v>1</v>
          </cell>
          <cell r="BO46" t="b">
            <v>1</v>
          </cell>
        </row>
        <row r="47">
          <cell r="E47">
            <v>38</v>
          </cell>
          <cell r="F47" t="str">
            <v/>
          </cell>
          <cell r="G47" t="str">
            <v>Dg042</v>
          </cell>
          <cell r="H47" t="str">
            <v>⑩役務</v>
          </cell>
          <cell r="I47" t="str">
            <v>金沢国税局戸水分庁舎及び高岡税務署ほか6税務署に係る自家用電気工作物の保安業務
12ヶ月</v>
          </cell>
          <cell r="J47" t="str">
            <v>支出負担行為担当官
金沢国税局総務部次長
中村　憲二
石川県金沢市広坂２－２－６０</v>
          </cell>
          <cell r="K47"/>
          <cell r="L47"/>
          <cell r="M47">
            <v>44652</v>
          </cell>
          <cell r="N47" t="str">
            <v>株式会社米沢エナジーマネジメントサービス
石川県金沢市進和町２８</v>
          </cell>
          <cell r="O47">
            <v>6220001008626</v>
          </cell>
          <cell r="P47" t="str">
            <v>⑥その他の法人等</v>
          </cell>
          <cell r="Q47"/>
          <cell r="R47" t="str">
            <v>①一般競争入札</v>
          </cell>
          <cell r="S47"/>
          <cell r="T47">
            <v>1056000</v>
          </cell>
          <cell r="U47">
            <v>1056000</v>
          </cell>
          <cell r="V47"/>
          <cell r="W47">
            <v>1</v>
          </cell>
          <cell r="X47"/>
          <cell r="Y47"/>
          <cell r="Z47" t="str">
            <v>×</v>
          </cell>
          <cell r="AA47" t="str">
            <v>②同種の他の契約の予定価格を類推されるおそれがあるため公表しない</v>
          </cell>
          <cell r="AB47">
            <v>2</v>
          </cell>
          <cell r="AC47">
            <v>0</v>
          </cell>
          <cell r="AD47" t="str">
            <v>○</v>
          </cell>
          <cell r="AE47"/>
          <cell r="AF47" t="str">
            <v>×</v>
          </cell>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v>0</v>
          </cell>
          <cell r="BI47" t="str">
            <v>⑩役務</v>
          </cell>
          <cell r="BJ47" t="str">
            <v/>
          </cell>
          <cell r="BK47"/>
          <cell r="BL47" t="str">
            <v/>
          </cell>
          <cell r="BM47" t="str">
            <v>○</v>
          </cell>
          <cell r="BN47" t="b">
            <v>1</v>
          </cell>
          <cell r="BO47" t="b">
            <v>1</v>
          </cell>
        </row>
        <row r="48">
          <cell r="E48">
            <v>39</v>
          </cell>
          <cell r="F48" t="str">
            <v/>
          </cell>
          <cell r="G48" t="str">
            <v>Dg043</v>
          </cell>
          <cell r="H48" t="str">
            <v>⑨物品等賃借</v>
          </cell>
          <cell r="I48" t="str">
            <v>令和4年度レンタカーの利用業務
ミニバン・１box（7、8人乗り）
24時間以内579台ほか</v>
          </cell>
          <cell r="J48" t="str">
            <v>支出負担行為担当官
金沢国税局総務部次長
中村　憲二
石川県金沢市広坂２－２－６０
ほか９官署等</v>
          </cell>
          <cell r="K48" t="str">
            <v>②共同</v>
          </cell>
          <cell r="L48" t="str">
            <v>○</v>
          </cell>
          <cell r="M48">
            <v>44652</v>
          </cell>
          <cell r="N48" t="str">
            <v>ジャパンレンタカー株式会社
愛知県名古屋市中区栄１－２５－７</v>
          </cell>
          <cell r="O48">
            <v>3180001036915</v>
          </cell>
          <cell r="P48" t="str">
            <v>⑥その他の法人等</v>
          </cell>
          <cell r="Q48"/>
          <cell r="R48" t="str">
            <v>①一般競争入札</v>
          </cell>
          <cell r="S48"/>
          <cell r="T48">
            <v>8202700</v>
          </cell>
          <cell r="U48" t="str">
            <v>@9,350円/台ほか</v>
          </cell>
          <cell r="V48">
            <v>7136305</v>
          </cell>
          <cell r="W48">
            <v>0.86899999999999999</v>
          </cell>
          <cell r="X48"/>
          <cell r="Y48"/>
          <cell r="Z48" t="str">
            <v>×</v>
          </cell>
          <cell r="AA48" t="str">
            <v>②同種の他の契約の予定価格を類推されるおそれがあるため公表しない</v>
          </cell>
          <cell r="AB48">
            <v>2</v>
          </cell>
          <cell r="AC48">
            <v>1</v>
          </cell>
          <cell r="AD48" t="str">
            <v>○</v>
          </cell>
          <cell r="AE48"/>
          <cell r="AF48" t="str">
            <v>×</v>
          </cell>
          <cell r="AG48"/>
          <cell r="AH48"/>
          <cell r="AI48"/>
          <cell r="AJ48" t="str">
            <v>分担契約
分担予定額
6,594,400円
単価契約
予定調達総額
7,136,305円</v>
          </cell>
          <cell r="AK48"/>
          <cell r="AL48"/>
          <cell r="AM48"/>
          <cell r="AN48"/>
          <cell r="AO48"/>
          <cell r="AP48"/>
          <cell r="AQ48"/>
          <cell r="AR48" t="str">
            <v>○</v>
          </cell>
          <cell r="AS48" t="str">
            <v>⑤業者等からの聴き取り調査の結果を反映</v>
          </cell>
          <cell r="AT48"/>
          <cell r="AU48"/>
          <cell r="AV48"/>
          <cell r="AW48"/>
          <cell r="AX48"/>
          <cell r="AY48" t="str">
            <v>○</v>
          </cell>
          <cell r="AZ48"/>
          <cell r="BA48"/>
          <cell r="BB48"/>
          <cell r="BC48" t="str">
            <v>全官署支払金額</v>
          </cell>
          <cell r="BD48" t="str">
            <v>○</v>
          </cell>
          <cell r="BE48" t="str">
            <v>×</v>
          </cell>
          <cell r="BF48" t="str">
            <v>×</v>
          </cell>
          <cell r="BG48" t="str">
            <v>×</v>
          </cell>
          <cell r="BH48" t="str">
            <v/>
          </cell>
          <cell r="BI48" t="str">
            <v>⑨物品等賃借</v>
          </cell>
          <cell r="BJ48" t="str">
            <v>分担契約/単価契約</v>
          </cell>
          <cell r="BK48"/>
          <cell r="BL48" t="str">
            <v/>
          </cell>
          <cell r="BM48" t="str">
            <v>○</v>
          </cell>
          <cell r="BN48" t="b">
            <v>1</v>
          </cell>
          <cell r="BO48" t="b">
            <v>1</v>
          </cell>
        </row>
        <row r="49">
          <cell r="E49">
            <v>40</v>
          </cell>
          <cell r="F49" t="str">
            <v/>
          </cell>
          <cell r="G49" t="str">
            <v>Dg044</v>
          </cell>
          <cell r="H49" t="str">
            <v>⑩役務</v>
          </cell>
          <cell r="I49" t="str">
            <v>現金等警備搬送業務
12ヶ月</v>
          </cell>
          <cell r="J49" t="str">
            <v>支出負担行為担当官
金沢国税局総務部次長
中村　憲二
石川県金沢市広坂２－２－６０
ほか４官署</v>
          </cell>
          <cell r="K49" t="str">
            <v>②共同</v>
          </cell>
          <cell r="L49" t="str">
            <v>×</v>
          </cell>
          <cell r="M49">
            <v>44652</v>
          </cell>
          <cell r="N49" t="str">
            <v>株式会社アイビックス北陸
石川県金沢市新神田５－２－３</v>
          </cell>
          <cell r="O49">
            <v>6220001008114</v>
          </cell>
          <cell r="P49" t="str">
            <v>⑥その他の法人等</v>
          </cell>
          <cell r="Q49"/>
          <cell r="R49" t="str">
            <v>①一般競争入札</v>
          </cell>
          <cell r="S49"/>
          <cell r="T49" t="str">
            <v>他官署で調達手続きを実施のため</v>
          </cell>
          <cell r="U49">
            <v>1676400</v>
          </cell>
          <cell r="V49">
            <v>3686100</v>
          </cell>
          <cell r="W49" t="str">
            <v>－</v>
          </cell>
          <cell r="X49"/>
          <cell r="Y49"/>
          <cell r="Z49" t="str">
            <v>×</v>
          </cell>
          <cell r="AA49"/>
          <cell r="AB49" t="str">
            <v>－</v>
          </cell>
          <cell r="AC49"/>
          <cell r="AD49"/>
          <cell r="AE49"/>
          <cell r="AF49" t="str">
            <v>×</v>
          </cell>
          <cell r="AG49"/>
          <cell r="AH49"/>
          <cell r="AI49"/>
          <cell r="AJ49"/>
          <cell r="AK49"/>
          <cell r="AL49"/>
          <cell r="AM49"/>
          <cell r="AN49"/>
          <cell r="AO49"/>
          <cell r="AP49"/>
          <cell r="AQ49"/>
          <cell r="AR49"/>
          <cell r="AS49"/>
          <cell r="AT49"/>
          <cell r="AU49"/>
          <cell r="AV49"/>
          <cell r="AW49"/>
          <cell r="AX49"/>
          <cell r="AY49"/>
          <cell r="AZ49"/>
          <cell r="BA49"/>
          <cell r="BB49"/>
          <cell r="BC49" t="str">
            <v>全官署予定価格</v>
          </cell>
          <cell r="BD49" t="str">
            <v>○</v>
          </cell>
          <cell r="BE49" t="str">
            <v>×</v>
          </cell>
          <cell r="BF49" t="str">
            <v>×</v>
          </cell>
          <cell r="BG49" t="str">
            <v>○</v>
          </cell>
          <cell r="BH49">
            <v>0</v>
          </cell>
          <cell r="BI49" t="str">
            <v>⑩役務</v>
          </cell>
          <cell r="BJ49" t="str">
            <v>分担契約</v>
          </cell>
          <cell r="BK49"/>
          <cell r="BL49" t="str">
            <v/>
          </cell>
          <cell r="BM49" t="str">
            <v>○</v>
          </cell>
          <cell r="BN49" t="b">
            <v>1</v>
          </cell>
          <cell r="BO49" t="b">
            <v>1</v>
          </cell>
        </row>
        <row r="50">
          <cell r="E50">
            <v>41</v>
          </cell>
          <cell r="F50" t="str">
            <v/>
          </cell>
          <cell r="G50" t="str">
            <v>Dg045</v>
          </cell>
          <cell r="H50" t="str">
            <v>⑦物品等購入</v>
          </cell>
          <cell r="I50" t="str">
            <v>自動車用ガソリン等一式の調達
レギュラーガソリン
362,557リットルほか2品目</v>
          </cell>
          <cell r="J50" t="str">
            <v>支出負担行為担当官
金沢国税局総務部次長
中村　憲二
石川県金沢市広坂２－２－６０
ほか２４官署</v>
          </cell>
          <cell r="K50" t="str">
            <v>②共同</v>
          </cell>
          <cell r="L50" t="str">
            <v>○</v>
          </cell>
          <cell r="M50">
            <v>44652</v>
          </cell>
          <cell r="N50" t="str">
            <v>オート・マネージメント・サービス株式会社
東京都港区芝３－２２－８</v>
          </cell>
          <cell r="O50">
            <v>5010401037791</v>
          </cell>
          <cell r="P50" t="str">
            <v>⑥その他の法人等</v>
          </cell>
          <cell r="Q50"/>
          <cell r="R50" t="str">
            <v>①一般競争入札</v>
          </cell>
          <cell r="S50"/>
          <cell r="T50">
            <v>63656061</v>
          </cell>
          <cell r="U50" t="str">
            <v>＠163.79円/リットルほか</v>
          </cell>
          <cell r="V50">
            <v>62947591</v>
          </cell>
          <cell r="W50">
            <v>0.98799999999999999</v>
          </cell>
          <cell r="X50"/>
          <cell r="Y50"/>
          <cell r="Z50" t="str">
            <v>○</v>
          </cell>
          <cell r="AA50" t="str">
            <v>②同種の他の契約の予定価格を類推されるおそれがあるため公表しない</v>
          </cell>
          <cell r="AB50">
            <v>1</v>
          </cell>
          <cell r="AC50">
            <v>0</v>
          </cell>
          <cell r="AD50" t="str">
            <v>○</v>
          </cell>
          <cell r="AE50"/>
          <cell r="AF50" t="str">
            <v>×</v>
          </cell>
          <cell r="AG50"/>
          <cell r="AH50"/>
          <cell r="AI50"/>
          <cell r="AJ50" t="str">
            <v>分担契約
分担予定額
18,113,208円
単価契約
予定調達総額
62,947,591円</v>
          </cell>
          <cell r="AK50"/>
          <cell r="AL50"/>
          <cell r="AM50"/>
          <cell r="AN50"/>
          <cell r="AO50"/>
          <cell r="AP50"/>
          <cell r="AQ50"/>
          <cell r="AR50" t="str">
            <v>×</v>
          </cell>
          <cell r="AS50"/>
          <cell r="AT50"/>
          <cell r="AU50"/>
          <cell r="AV50" t="str">
            <v>⑤参加可能なものが少数のもの（例：電力の調達、ガソリンの調達など）</v>
          </cell>
          <cell r="AW50" t="str">
            <v>⑥公表されている前年度契約金額から採算が合わないと判断している可能性があるもの</v>
          </cell>
          <cell r="AX50"/>
          <cell r="AY50" t="str">
            <v>○</v>
          </cell>
          <cell r="AZ50"/>
          <cell r="BA50"/>
          <cell r="BB50"/>
          <cell r="BC50" t="str">
            <v>全官署支払金額</v>
          </cell>
          <cell r="BD50" t="str">
            <v>○</v>
          </cell>
          <cell r="BE50" t="str">
            <v>×</v>
          </cell>
          <cell r="BF50" t="str">
            <v>×</v>
          </cell>
          <cell r="BG50" t="str">
            <v>×</v>
          </cell>
          <cell r="BH50" t="str">
            <v/>
          </cell>
          <cell r="BI50" t="str">
            <v>⑦物品等購入</v>
          </cell>
          <cell r="BJ50" t="str">
            <v>分担契約/単価契約</v>
          </cell>
          <cell r="BK50"/>
          <cell r="BL50">
            <v>1</v>
          </cell>
          <cell r="BM50" t="str">
            <v>○</v>
          </cell>
          <cell r="BN50" t="b">
            <v>1</v>
          </cell>
          <cell r="BO50" t="b">
            <v>1</v>
          </cell>
        </row>
        <row r="51">
          <cell r="E51">
            <v>42</v>
          </cell>
          <cell r="F51" t="str">
            <v/>
          </cell>
          <cell r="G51" t="str">
            <v>Dg046</v>
          </cell>
          <cell r="H51" t="str">
            <v>⑦物品等購入</v>
          </cell>
          <cell r="I51" t="str">
            <v>令和4年度プリンター用トナーカートリッジ等の購入（単価契約）
北陸地区・金沢国税局、金沢国税不服審判所　感光体ユニット　EPSON　LPC3K17Kほか654品目</v>
          </cell>
          <cell r="J51" t="str">
            <v>支出負担行為担当官
金沢国税局総務部次長
中村　憲二
石川県金沢市広坂２－２－６０
ほか８官署</v>
          </cell>
          <cell r="K51" t="str">
            <v>②共同</v>
          </cell>
          <cell r="L51" t="str">
            <v>×</v>
          </cell>
          <cell r="M51">
            <v>44652</v>
          </cell>
          <cell r="N51" t="str">
            <v>有限会社たかやま
熊本県水俣市桜井町３－４－２５</v>
          </cell>
          <cell r="O51">
            <v>2330002027816</v>
          </cell>
          <cell r="P51" t="str">
            <v>⑥その他の法人等</v>
          </cell>
          <cell r="Q51"/>
          <cell r="R51" t="str">
            <v>①一般競争入札</v>
          </cell>
          <cell r="S51"/>
          <cell r="T51" t="str">
            <v>他官署で調達手続きを実施のため</v>
          </cell>
          <cell r="U51" t="str">
            <v>＠11,220円/本ほか</v>
          </cell>
          <cell r="V51">
            <v>68919708</v>
          </cell>
          <cell r="W51" t="str">
            <v>－</v>
          </cell>
          <cell r="X51"/>
          <cell r="Y51"/>
          <cell r="Z51" t="str">
            <v>○</v>
          </cell>
          <cell r="AA51"/>
          <cell r="AB51" t="str">
            <v>－</v>
          </cell>
          <cell r="AC51"/>
          <cell r="AD51"/>
          <cell r="AE51"/>
          <cell r="AF51" t="str">
            <v>×</v>
          </cell>
          <cell r="AG51"/>
          <cell r="AH51"/>
          <cell r="AI51"/>
          <cell r="AJ51" t="str">
            <v>分担契約
分担予定額
13,137,520円
単価契約
予定調達総額
68,919,708円</v>
          </cell>
          <cell r="AK51"/>
          <cell r="AL51"/>
          <cell r="AM51"/>
          <cell r="AN51"/>
          <cell r="AO51"/>
          <cell r="AP51"/>
          <cell r="AQ51"/>
          <cell r="AR51"/>
          <cell r="AS51"/>
          <cell r="AT51"/>
          <cell r="AU51"/>
          <cell r="AV51"/>
          <cell r="AW51"/>
          <cell r="AX51"/>
          <cell r="AY51"/>
          <cell r="AZ51"/>
          <cell r="BA51"/>
          <cell r="BB51"/>
          <cell r="BC51" t="str">
            <v>全官署支払金額</v>
          </cell>
          <cell r="BD51" t="str">
            <v>○</v>
          </cell>
          <cell r="BE51" t="str">
            <v>×</v>
          </cell>
          <cell r="BF51" t="str">
            <v>×</v>
          </cell>
          <cell r="BG51" t="str">
            <v>×</v>
          </cell>
          <cell r="BH51" t="str">
            <v/>
          </cell>
          <cell r="BI51" t="str">
            <v>⑦物品等購入</v>
          </cell>
          <cell r="BJ51" t="str">
            <v>分担契約/単価契約</v>
          </cell>
          <cell r="BK51"/>
          <cell r="BL51" t="str">
            <v/>
          </cell>
          <cell r="BM51" t="str">
            <v>○</v>
          </cell>
          <cell r="BN51" t="b">
            <v>1</v>
          </cell>
          <cell r="BO51" t="b">
            <v>1</v>
          </cell>
        </row>
        <row r="52">
          <cell r="E52">
            <v>43</v>
          </cell>
          <cell r="F52" t="str">
            <v/>
          </cell>
          <cell r="G52" t="str">
            <v>Dg047</v>
          </cell>
          <cell r="H52" t="str">
            <v>⑦物品等購入</v>
          </cell>
          <cell r="I52" t="str">
            <v>令和4年度再生PPC用紙の購入（単価契約）
PPC用紙（A4）　30,526箱
ほか5品目</v>
          </cell>
          <cell r="J52" t="str">
            <v>支出負担行為担当官
金沢国税局総務部次長
中村　憲二
石川県金沢市広坂２－２－６０
ほか１７官署</v>
          </cell>
          <cell r="K52" t="str">
            <v>②共同</v>
          </cell>
          <cell r="L52" t="str">
            <v>×</v>
          </cell>
          <cell r="M52">
            <v>44652</v>
          </cell>
          <cell r="N52" t="str">
            <v>株式会社政浦
石川県七尾市古府町へ部３７</v>
          </cell>
          <cell r="O52">
            <v>7220001015530</v>
          </cell>
          <cell r="P52" t="str">
            <v>⑥その他の法人等</v>
          </cell>
          <cell r="Q52"/>
          <cell r="R52" t="str">
            <v>①一般競争入札</v>
          </cell>
          <cell r="S52"/>
          <cell r="T52" t="str">
            <v>他官署で調達手続きを実施のため</v>
          </cell>
          <cell r="U52" t="str">
            <v>@1279.3円/箱ほか</v>
          </cell>
          <cell r="V52">
            <v>49604854</v>
          </cell>
          <cell r="W52" t="str">
            <v>－</v>
          </cell>
          <cell r="X52"/>
          <cell r="Y52"/>
          <cell r="Z52" t="str">
            <v>○</v>
          </cell>
          <cell r="AA52"/>
          <cell r="AB52" t="str">
            <v>－</v>
          </cell>
          <cell r="AC52"/>
          <cell r="AD52"/>
          <cell r="AE52"/>
          <cell r="AF52" t="str">
            <v>×</v>
          </cell>
          <cell r="AG52"/>
          <cell r="AH52"/>
          <cell r="AI52"/>
          <cell r="AJ52" t="str">
            <v>分担契約
分担予定額
17,433,416円
単価契約
予定調達総額
49,604,854円</v>
          </cell>
          <cell r="AK52"/>
          <cell r="AL52"/>
          <cell r="AM52"/>
          <cell r="AN52"/>
          <cell r="AO52"/>
          <cell r="AP52"/>
          <cell r="AQ52"/>
          <cell r="AR52"/>
          <cell r="AS52"/>
          <cell r="AT52"/>
          <cell r="AU52"/>
          <cell r="AV52"/>
          <cell r="AW52"/>
          <cell r="AX52"/>
          <cell r="AY52"/>
          <cell r="AZ52"/>
          <cell r="BA52"/>
          <cell r="BB52"/>
          <cell r="BC52" t="str">
            <v>全官署支払金額</v>
          </cell>
          <cell r="BD52" t="str">
            <v>○</v>
          </cell>
          <cell r="BE52" t="str">
            <v>×</v>
          </cell>
          <cell r="BF52" t="str">
            <v>×</v>
          </cell>
          <cell r="BG52" t="str">
            <v>×</v>
          </cell>
          <cell r="BH52" t="str">
            <v/>
          </cell>
          <cell r="BI52" t="str">
            <v>⑦物品等購入</v>
          </cell>
          <cell r="BJ52" t="str">
            <v>分担契約/単価契約</v>
          </cell>
          <cell r="BK52"/>
          <cell r="BL52" t="str">
            <v/>
          </cell>
          <cell r="BM52" t="str">
            <v>○</v>
          </cell>
          <cell r="BN52" t="b">
            <v>1</v>
          </cell>
          <cell r="BO52" t="b">
            <v>1</v>
          </cell>
        </row>
        <row r="53">
          <cell r="E53">
            <v>44</v>
          </cell>
          <cell r="F53" t="str">
            <v/>
          </cell>
          <cell r="G53" t="str">
            <v>Dg048</v>
          </cell>
          <cell r="H53" t="str">
            <v>⑦物品等購入</v>
          </cell>
          <cell r="I53" t="str">
            <v>令和4年度印刷用上質紙等の購入（単価契約）
印刷用上質紙Ａ3　70kg　646,000枚ほか22品目</v>
          </cell>
          <cell r="J53" t="str">
            <v>支出負担行為担当官
金沢国税局総務部次長
中村　憲二
石川県金沢市広坂２－２－６０
ほか５官署</v>
          </cell>
          <cell r="K53" t="str">
            <v>②共同</v>
          </cell>
          <cell r="L53" t="str">
            <v>×</v>
          </cell>
          <cell r="M53">
            <v>44652</v>
          </cell>
          <cell r="N53" t="str">
            <v>株式会社中島商店
石川県金沢市十間町８－１</v>
          </cell>
          <cell r="O53">
            <v>3220001004743</v>
          </cell>
          <cell r="P53" t="str">
            <v>⑥その他の法人等</v>
          </cell>
          <cell r="Q53"/>
          <cell r="R53" t="str">
            <v>①一般競争入札</v>
          </cell>
          <cell r="S53"/>
          <cell r="T53" t="str">
            <v>他官署で調達手続きを実施のため</v>
          </cell>
          <cell r="U53" t="str">
            <v>@2.244円/枚ほか</v>
          </cell>
          <cell r="V53">
            <v>4475476</v>
          </cell>
          <cell r="W53" t="str">
            <v>－</v>
          </cell>
          <cell r="X53"/>
          <cell r="Y53"/>
          <cell r="Z53" t="str">
            <v>×</v>
          </cell>
          <cell r="AA53"/>
          <cell r="AB53" t="str">
            <v>－</v>
          </cell>
          <cell r="AC53"/>
          <cell r="AD53"/>
          <cell r="AE53"/>
          <cell r="AF53" t="str">
            <v>×</v>
          </cell>
          <cell r="AG53"/>
          <cell r="AH53"/>
          <cell r="AI53"/>
          <cell r="AJ53" t="str">
            <v>分担契約
分担予定額
3,773,000円
単価契約
予定調達総額
4,475,476円</v>
          </cell>
          <cell r="AK53"/>
          <cell r="AL53"/>
          <cell r="AM53"/>
          <cell r="AN53"/>
          <cell r="AO53"/>
          <cell r="AP53"/>
          <cell r="AQ53"/>
          <cell r="AR53"/>
          <cell r="AS53"/>
          <cell r="AT53"/>
          <cell r="AU53"/>
          <cell r="AV53"/>
          <cell r="AW53"/>
          <cell r="AX53"/>
          <cell r="AY53"/>
          <cell r="AZ53"/>
          <cell r="BA53"/>
          <cell r="BB53"/>
          <cell r="BC53" t="str">
            <v>全官署支払金額</v>
          </cell>
          <cell r="BD53" t="str">
            <v>○</v>
          </cell>
          <cell r="BE53" t="str">
            <v>×</v>
          </cell>
          <cell r="BF53" t="str">
            <v>×</v>
          </cell>
          <cell r="BG53" t="str">
            <v>×</v>
          </cell>
          <cell r="BH53" t="str">
            <v/>
          </cell>
          <cell r="BI53" t="str">
            <v>⑦物品等購入</v>
          </cell>
          <cell r="BJ53" t="str">
            <v>分担契約/単価契約</v>
          </cell>
          <cell r="BK53"/>
          <cell r="BL53" t="str">
            <v/>
          </cell>
          <cell r="BM53" t="str">
            <v>○</v>
          </cell>
          <cell r="BN53" t="b">
            <v>1</v>
          </cell>
          <cell r="BO53" t="b">
            <v>1</v>
          </cell>
        </row>
        <row r="54">
          <cell r="E54">
            <v>45</v>
          </cell>
          <cell r="F54" t="str">
            <v/>
          </cell>
          <cell r="G54" t="str">
            <v>Dg049</v>
          </cell>
          <cell r="H54" t="str">
            <v>⑦物品等購入</v>
          </cell>
          <cell r="I54" t="str">
            <v>令和4年度事務用消耗品の調達
シャープペン　ＭＮ5-W　10本入　80箱ほか476品目</v>
          </cell>
          <cell r="J54" t="str">
            <v>支出負担行為担当官
金沢国税局総務部次長
中村　憲二
石川県金沢市広坂２－２－６０</v>
          </cell>
          <cell r="K54"/>
          <cell r="L54"/>
          <cell r="M54">
            <v>44652</v>
          </cell>
          <cell r="N54" t="str">
            <v>株式会社島田商会
石川県金沢市広岡２－１－１４</v>
          </cell>
          <cell r="O54">
            <v>5220001003363</v>
          </cell>
          <cell r="P54" t="str">
            <v>⑥その他の法人等</v>
          </cell>
          <cell r="Q54"/>
          <cell r="R54" t="str">
            <v>①一般競争入札</v>
          </cell>
          <cell r="S54"/>
          <cell r="T54">
            <v>21697405</v>
          </cell>
          <cell r="U54" t="str">
            <v>＠715円/個ほか</v>
          </cell>
          <cell r="V54">
            <v>20295000</v>
          </cell>
          <cell r="W54">
            <v>0.93500000000000005</v>
          </cell>
          <cell r="X54"/>
          <cell r="Y54"/>
          <cell r="Z54" t="str">
            <v>○</v>
          </cell>
          <cell r="AA54" t="str">
            <v>②同種の他の契約の予定価格を類推されるおそれがあるため公表しない</v>
          </cell>
          <cell r="AB54">
            <v>2</v>
          </cell>
          <cell r="AC54">
            <v>0</v>
          </cell>
          <cell r="AD54" t="str">
            <v>○</v>
          </cell>
          <cell r="AE54"/>
          <cell r="AF54" t="str">
            <v>×</v>
          </cell>
          <cell r="AG54"/>
          <cell r="AH54"/>
          <cell r="AI54"/>
          <cell r="AJ54" t="str">
            <v>単価契約
予定調達総額
20,295,000円</v>
          </cell>
          <cell r="AK54"/>
          <cell r="AL54"/>
          <cell r="AM54"/>
          <cell r="AN54"/>
          <cell r="AO54"/>
          <cell r="AP54"/>
          <cell r="AQ54"/>
          <cell r="AR54"/>
          <cell r="AS54"/>
          <cell r="AT54"/>
          <cell r="AU54"/>
          <cell r="AV54"/>
          <cell r="AW54"/>
          <cell r="AX54"/>
          <cell r="AY54"/>
          <cell r="AZ54"/>
          <cell r="BA54"/>
          <cell r="BB54"/>
          <cell r="BC54" t="str">
            <v>年間支払金額</v>
          </cell>
          <cell r="BD54" t="str">
            <v>○</v>
          </cell>
          <cell r="BE54" t="str">
            <v>×</v>
          </cell>
          <cell r="BF54" t="str">
            <v>×</v>
          </cell>
          <cell r="BG54" t="str">
            <v>×</v>
          </cell>
          <cell r="BH54" t="str">
            <v/>
          </cell>
          <cell r="BI54" t="str">
            <v>⑦物品等購入</v>
          </cell>
          <cell r="BJ54" t="str">
            <v>単価契約</v>
          </cell>
          <cell r="BK54"/>
          <cell r="BL54">
            <v>1</v>
          </cell>
          <cell r="BM54" t="str">
            <v>○</v>
          </cell>
          <cell r="BN54" t="b">
            <v>1</v>
          </cell>
          <cell r="BO54" t="b">
            <v>1</v>
          </cell>
        </row>
        <row r="55">
          <cell r="E55">
            <v>46</v>
          </cell>
          <cell r="F55" t="str">
            <v/>
          </cell>
          <cell r="G55" t="str">
            <v>Dg050</v>
          </cell>
          <cell r="H55" t="str">
            <v>⑦物品等購入</v>
          </cell>
          <cell r="I55" t="str">
            <v>令和4年度生活用消耗品の調達
カプレットエコロール　シングル100ｍ　245箱
ほか37品目</v>
          </cell>
          <cell r="J55" t="str">
            <v>支出負担行為担当官
金沢国税局総務部次長
中村　憲二
石川県金沢市広坂２－２－６０</v>
          </cell>
          <cell r="K55"/>
          <cell r="L55"/>
          <cell r="M55">
            <v>44652</v>
          </cell>
          <cell r="N55" t="str">
            <v>株式会社コメヤ薬局
石川県白山市鶴来本町２－ワ４３</v>
          </cell>
          <cell r="O55">
            <v>8220001000110</v>
          </cell>
          <cell r="P55" t="str">
            <v>⑥その他の法人等</v>
          </cell>
          <cell r="Q55"/>
          <cell r="R55" t="str">
            <v>①一般競争入札</v>
          </cell>
          <cell r="S55"/>
          <cell r="T55">
            <v>3597147</v>
          </cell>
          <cell r="U55" t="str">
            <v>＠4,554円/個ほか</v>
          </cell>
          <cell r="V55">
            <v>2672301</v>
          </cell>
          <cell r="W55">
            <v>0.74199999999999999</v>
          </cell>
          <cell r="X55"/>
          <cell r="Y55"/>
          <cell r="Z55" t="str">
            <v>×</v>
          </cell>
          <cell r="AA55" t="str">
            <v>②同種の他の契約の予定価格を類推されるおそれがあるため公表しない</v>
          </cell>
          <cell r="AB55">
            <v>2</v>
          </cell>
          <cell r="AC55">
            <v>0</v>
          </cell>
          <cell r="AD55" t="str">
            <v>○</v>
          </cell>
          <cell r="AE55"/>
          <cell r="AF55" t="str">
            <v>×</v>
          </cell>
          <cell r="AG55"/>
          <cell r="AH55"/>
          <cell r="AI55"/>
          <cell r="AJ55" t="str">
            <v>単価契約
予定調達総額
2,672,301円</v>
          </cell>
          <cell r="AK55"/>
          <cell r="AL55"/>
          <cell r="AM55"/>
          <cell r="AN55"/>
          <cell r="AO55"/>
          <cell r="AP55"/>
          <cell r="AQ55"/>
          <cell r="AR55"/>
          <cell r="AS55"/>
          <cell r="AT55"/>
          <cell r="AU55"/>
          <cell r="AV55"/>
          <cell r="AW55"/>
          <cell r="AX55"/>
          <cell r="AY55"/>
          <cell r="AZ55"/>
          <cell r="BA55"/>
          <cell r="BB55"/>
          <cell r="BC55" t="str">
            <v>年間支払金額</v>
          </cell>
          <cell r="BD55" t="str">
            <v>○</v>
          </cell>
          <cell r="BE55" t="str">
            <v>×</v>
          </cell>
          <cell r="BF55" t="str">
            <v>×</v>
          </cell>
          <cell r="BG55" t="str">
            <v>×</v>
          </cell>
          <cell r="BH55" t="str">
            <v/>
          </cell>
          <cell r="BI55" t="str">
            <v>⑦物品等購入</v>
          </cell>
          <cell r="BJ55" t="str">
            <v>単価契約</v>
          </cell>
          <cell r="BK55"/>
          <cell r="BL55" t="str">
            <v/>
          </cell>
          <cell r="BM55" t="str">
            <v>○</v>
          </cell>
          <cell r="BN55" t="b">
            <v>1</v>
          </cell>
          <cell r="BO55" t="b">
            <v>1</v>
          </cell>
        </row>
        <row r="56">
          <cell r="E56">
            <v>47</v>
          </cell>
          <cell r="F56" t="str">
            <v/>
          </cell>
          <cell r="G56" t="str">
            <v>Dg051</v>
          </cell>
          <cell r="H56" t="str">
            <v>⑩役務</v>
          </cell>
          <cell r="I56" t="str">
            <v>令和4年度自動車保守管理委託業務　231台</v>
          </cell>
          <cell r="J56" t="str">
            <v>支出負担行為担当官
金沢国税局総務部次長
中村　憲二
石川県金沢市広坂２－２－６０</v>
          </cell>
          <cell r="K56"/>
          <cell r="L56"/>
          <cell r="M56">
            <v>44652</v>
          </cell>
          <cell r="N56" t="str">
            <v>オリックス自動車株式会社
東京都港区芝３－２２－８</v>
          </cell>
          <cell r="O56">
            <v>7010401056220</v>
          </cell>
          <cell r="P56" t="str">
            <v>⑥その他の法人等</v>
          </cell>
          <cell r="Q56"/>
          <cell r="R56" t="str">
            <v>①一般競争入札</v>
          </cell>
          <cell r="S56"/>
          <cell r="T56">
            <v>13639634</v>
          </cell>
          <cell r="U56">
            <v>13111560</v>
          </cell>
          <cell r="V56"/>
          <cell r="W56">
            <v>0.96099999999999997</v>
          </cell>
          <cell r="X56"/>
          <cell r="Y56"/>
          <cell r="Z56" t="str">
            <v>×</v>
          </cell>
          <cell r="AA56" t="str">
            <v>②同種の他の契約の予定価格を類推されるおそれがあるため公表しない</v>
          </cell>
          <cell r="AB56">
            <v>1</v>
          </cell>
          <cell r="AC56">
            <v>0</v>
          </cell>
          <cell r="AD56" t="str">
            <v>○</v>
          </cell>
          <cell r="AE56"/>
          <cell r="AF56" t="str">
            <v>×</v>
          </cell>
          <cell r="AG56"/>
          <cell r="AH56"/>
          <cell r="AI56"/>
          <cell r="AJ56"/>
          <cell r="AK56"/>
          <cell r="AL56"/>
          <cell r="AM56"/>
          <cell r="AN56"/>
          <cell r="AO56"/>
          <cell r="AP56"/>
          <cell r="AQ56"/>
          <cell r="AR56" t="str">
            <v>×</v>
          </cell>
          <cell r="AS56"/>
          <cell r="AT56"/>
          <cell r="AU56"/>
          <cell r="AV56" t="str">
            <v>⑤参加可能なものが少数のもの（例：電力の調達、ガソリンの調達など）</v>
          </cell>
          <cell r="AW56" t="str">
            <v>⑥公表されている前年度契約金額から採算が合わないと判断している可能性があるもの</v>
          </cell>
          <cell r="AX56"/>
          <cell r="AY56" t="str">
            <v>○</v>
          </cell>
          <cell r="AZ56"/>
          <cell r="BA56"/>
          <cell r="BB56"/>
          <cell r="BC56" t="str">
            <v>予定価格</v>
          </cell>
          <cell r="BD56" t="str">
            <v>○</v>
          </cell>
          <cell r="BE56" t="str">
            <v>×</v>
          </cell>
          <cell r="BF56" t="str">
            <v>○</v>
          </cell>
          <cell r="BG56" t="str">
            <v>○</v>
          </cell>
          <cell r="BH56">
            <v>0</v>
          </cell>
          <cell r="BI56" t="str">
            <v>⑩役務</v>
          </cell>
          <cell r="BJ56" t="str">
            <v/>
          </cell>
          <cell r="BK56"/>
          <cell r="BL56" t="str">
            <v/>
          </cell>
          <cell r="BM56" t="str">
            <v>○</v>
          </cell>
          <cell r="BN56" t="b">
            <v>1</v>
          </cell>
          <cell r="BO56" t="b">
            <v>1</v>
          </cell>
        </row>
        <row r="57">
          <cell r="E57">
            <v>48</v>
          </cell>
          <cell r="F57" t="str">
            <v/>
          </cell>
          <cell r="G57" t="str">
            <v>Dg052</v>
          </cell>
          <cell r="H57" t="str">
            <v>⑩役務</v>
          </cell>
          <cell r="I57" t="str">
            <v>高速カラー印刷機等の保守業務及び消耗品等の供給
ＦＷインク　ブラック（Ｋ）
14本ほか9品目</v>
          </cell>
          <cell r="J57" t="str">
            <v>支出負担行為担当官
金沢国税局総務部次長
中村　憲二
石川県金沢市広坂２－２－６０</v>
          </cell>
          <cell r="K57"/>
          <cell r="L57"/>
          <cell r="M57">
            <v>44652</v>
          </cell>
          <cell r="N57" t="str">
            <v>株式会社ヒシマル
石川県金沢市問屋町２－２０</v>
          </cell>
          <cell r="O57">
            <v>5220001002968</v>
          </cell>
          <cell r="P57" t="str">
            <v>⑥その他の法人等</v>
          </cell>
          <cell r="Q57"/>
          <cell r="R57" t="str">
            <v>①一般競争入札</v>
          </cell>
          <cell r="S57"/>
          <cell r="T57">
            <v>7043000</v>
          </cell>
          <cell r="U57" t="str">
            <v>1,493,800円
'＠34,100円/本ほか</v>
          </cell>
          <cell r="V57">
            <v>5674240</v>
          </cell>
          <cell r="W57">
            <v>0.80500000000000005</v>
          </cell>
          <cell r="X57"/>
          <cell r="Y57"/>
          <cell r="Z57" t="str">
            <v>×</v>
          </cell>
          <cell r="AA57" t="str">
            <v>②同種の他の契約の予定価格を類推されるおそれがあるため公表しない</v>
          </cell>
          <cell r="AB57">
            <v>2</v>
          </cell>
          <cell r="AC57">
            <v>0</v>
          </cell>
          <cell r="AD57" t="str">
            <v>○</v>
          </cell>
          <cell r="AE57"/>
          <cell r="AF57" t="str">
            <v>×</v>
          </cell>
          <cell r="AG57"/>
          <cell r="AH57"/>
          <cell r="AI57"/>
          <cell r="AJ57" t="str">
            <v>単価契約
予定調達総額
5,674,240円</v>
          </cell>
          <cell r="AK57"/>
          <cell r="AL57"/>
          <cell r="AM57"/>
          <cell r="AN57"/>
          <cell r="AO57"/>
          <cell r="AP57"/>
          <cell r="AQ57"/>
          <cell r="AR57"/>
          <cell r="AS57"/>
          <cell r="AT57"/>
          <cell r="AU57"/>
          <cell r="AV57"/>
          <cell r="AW57"/>
          <cell r="AX57"/>
          <cell r="AY57"/>
          <cell r="AZ57"/>
          <cell r="BA57"/>
          <cell r="BB57"/>
          <cell r="BC57" t="str">
            <v>年間支払金額</v>
          </cell>
          <cell r="BD57" t="str">
            <v>○</v>
          </cell>
          <cell r="BE57" t="str">
            <v>×</v>
          </cell>
          <cell r="BF57" t="str">
            <v>×</v>
          </cell>
          <cell r="BG57" t="str">
            <v>×</v>
          </cell>
          <cell r="BH57" t="str">
            <v/>
          </cell>
          <cell r="BI57" t="str">
            <v>⑩役務</v>
          </cell>
          <cell r="BJ57" t="str">
            <v>単価契約</v>
          </cell>
          <cell r="BK57"/>
          <cell r="BL57" t="str">
            <v/>
          </cell>
          <cell r="BM57" t="str">
            <v>○</v>
          </cell>
          <cell r="BN57" t="b">
            <v>1</v>
          </cell>
          <cell r="BO57" t="b">
            <v>1</v>
          </cell>
        </row>
        <row r="58">
          <cell r="E58"/>
          <cell r="F58">
            <v>5</v>
          </cell>
          <cell r="G58" t="str">
            <v>Dg053</v>
          </cell>
          <cell r="H58" t="str">
            <v>⑦物品等購入</v>
          </cell>
          <cell r="I58" t="str">
            <v>コンメンタール国税通則法Digital等の購入
コンメンタール所得税釈義Digital　20Lほか13品目</v>
          </cell>
          <cell r="J58" t="str">
            <v>支出負担行為担当官
金沢国税局総務部次長
中村　憲二
石川県金沢市広坂２－２－６０</v>
          </cell>
          <cell r="K58"/>
          <cell r="L58"/>
          <cell r="M58">
            <v>44652</v>
          </cell>
          <cell r="N58" t="str">
            <v>第一法規株式会社
東京都港区南青山２－１１－１７</v>
          </cell>
          <cell r="O58">
            <v>7010401017486</v>
          </cell>
          <cell r="P58" t="str">
            <v>⑥その他の法人等</v>
          </cell>
          <cell r="Q58"/>
          <cell r="R58" t="str">
            <v>④随意契約（企画競争無し）</v>
          </cell>
          <cell r="S58"/>
          <cell r="T58">
            <v>4540800</v>
          </cell>
          <cell r="U58">
            <v>4540800</v>
          </cell>
          <cell r="V58"/>
          <cell r="W58">
            <v>1</v>
          </cell>
          <cell r="X58"/>
          <cell r="Y58"/>
          <cell r="Z58" t="str">
            <v>×</v>
          </cell>
          <cell r="AA58" t="str">
            <v>②同種の他の契約の予定価格を類推されるおそれがあるため公表しない</v>
          </cell>
          <cell r="AB58"/>
          <cell r="AC58"/>
          <cell r="AD58" t="str">
            <v>×</v>
          </cell>
          <cell r="AE58" t="str">
            <v>システム非対応</v>
          </cell>
          <cell r="AF58" t="str">
            <v>×</v>
          </cell>
          <cell r="AG58"/>
          <cell r="AH58" t="str">
            <v>①会計法第29条の3第4項（契約の性質又は目的が競争を許さない場合）</v>
          </cell>
          <cell r="AI58" t="str">
            <v>供給元が一の場合における出版元等からの書籍の購入であり、契約の性質が競争を許さない場合に該当することから、会計法第29条の3第4項に該当するため（根拠区分：ニ（ニ））。</v>
          </cell>
          <cell r="AJ58" t="str">
            <v>単価契約
予定調達総額
4,540,800円</v>
          </cell>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v>0</v>
          </cell>
          <cell r="BI58" t="str">
            <v>⑦物品等購入</v>
          </cell>
          <cell r="BJ58" t="str">
            <v/>
          </cell>
          <cell r="BK58"/>
          <cell r="BL58" t="str">
            <v/>
          </cell>
          <cell r="BM58" t="str">
            <v>○</v>
          </cell>
          <cell r="BN58" t="b">
            <v>1</v>
          </cell>
          <cell r="BO58" t="b">
            <v>1</v>
          </cell>
        </row>
        <row r="59">
          <cell r="E59">
            <v>49</v>
          </cell>
          <cell r="F59" t="str">
            <v/>
          </cell>
          <cell r="G59" t="str">
            <v>Dg054</v>
          </cell>
          <cell r="H59" t="str">
            <v>⑦物品等購入</v>
          </cell>
          <cell r="I59" t="str">
            <v>金沢国税局戸水分庁舎に設置する備品等の購入
一式</v>
          </cell>
          <cell r="J59" t="str">
            <v>支出負担行為担当官
金沢国税局総務部次長
中村　憲二
石川県金沢市広坂２－２－６０</v>
          </cell>
          <cell r="K59"/>
          <cell r="L59"/>
          <cell r="M59">
            <v>44666</v>
          </cell>
          <cell r="N59" t="str">
            <v>株式会社島田商会
石川県金沢市広岡２－１－１４</v>
          </cell>
          <cell r="O59">
            <v>5220001003363</v>
          </cell>
          <cell r="P59" t="str">
            <v>⑥その他の法人等</v>
          </cell>
          <cell r="Q59"/>
          <cell r="R59" t="str">
            <v>①一般競争入札</v>
          </cell>
          <cell r="S59"/>
          <cell r="T59">
            <v>13847900</v>
          </cell>
          <cell r="U59">
            <v>13530000</v>
          </cell>
          <cell r="V59"/>
          <cell r="W59">
            <v>0.97699999999999998</v>
          </cell>
          <cell r="X59"/>
          <cell r="Y59"/>
          <cell r="Z59" t="str">
            <v>×</v>
          </cell>
          <cell r="AA59" t="str">
            <v>②同種の他の契約の予定価格を類推されるおそれがあるため公表しない</v>
          </cell>
          <cell r="AB59">
            <v>3</v>
          </cell>
          <cell r="AC59">
            <v>0</v>
          </cell>
          <cell r="AD59" t="str">
            <v>○</v>
          </cell>
          <cell r="AE59"/>
          <cell r="AF59" t="str">
            <v>×</v>
          </cell>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v>0</v>
          </cell>
          <cell r="BI59" t="str">
            <v>⑦物品等購入</v>
          </cell>
          <cell r="BJ59" t="str">
            <v/>
          </cell>
          <cell r="BK59"/>
          <cell r="BL59" t="str">
            <v/>
          </cell>
          <cell r="BM59" t="str">
            <v>○</v>
          </cell>
          <cell r="BN59" t="b">
            <v>1</v>
          </cell>
          <cell r="BO59" t="b">
            <v>1</v>
          </cell>
        </row>
        <row r="60">
          <cell r="E60">
            <v>50</v>
          </cell>
          <cell r="F60" t="str">
            <v/>
          </cell>
          <cell r="G60" t="str">
            <v>Dg055</v>
          </cell>
          <cell r="H60" t="str">
            <v>⑧物品等製造</v>
          </cell>
          <cell r="I60" t="str">
            <v>令和4年度に使用する封筒等の刷成
中封筒（長3）　104,000枚
ほか14品目</v>
          </cell>
          <cell r="J60" t="str">
            <v>支出負担行為担当官
金沢国税局総務部次長
中村　憲二
石川県金沢市広坂２－２－６０</v>
          </cell>
          <cell r="K60"/>
          <cell r="L60"/>
          <cell r="M60">
            <v>44678</v>
          </cell>
          <cell r="N60" t="str">
            <v>株式会社アヤト
富山県小矢部市赤倉２２０－３</v>
          </cell>
          <cell r="O60">
            <v>3230001008925</v>
          </cell>
          <cell r="P60" t="str">
            <v>⑥その他の法人等</v>
          </cell>
          <cell r="Q60"/>
          <cell r="R60" t="str">
            <v>①一般競争入札</v>
          </cell>
          <cell r="S60"/>
          <cell r="T60">
            <v>14019152</v>
          </cell>
          <cell r="U60" t="str">
            <v>＠8.8円/枚ほか</v>
          </cell>
          <cell r="V60">
            <v>12641420</v>
          </cell>
          <cell r="W60">
            <v>0.90100000000000002</v>
          </cell>
          <cell r="X60"/>
          <cell r="Y60"/>
          <cell r="Z60" t="str">
            <v>×</v>
          </cell>
          <cell r="AA60" t="str">
            <v>②同種の他の契約の予定価格を類推されるおそれがあるため公表しない</v>
          </cell>
          <cell r="AB60">
            <v>6</v>
          </cell>
          <cell r="AC60">
            <v>1</v>
          </cell>
          <cell r="AD60" t="str">
            <v>○</v>
          </cell>
          <cell r="AE60"/>
          <cell r="AF60" t="str">
            <v>×</v>
          </cell>
          <cell r="AG60"/>
          <cell r="AH60"/>
          <cell r="AI60"/>
          <cell r="AJ60" t="str">
            <v>単価契約
予定調達総額
12,641,420円</v>
          </cell>
          <cell r="AK60"/>
          <cell r="AL60"/>
          <cell r="AM60"/>
          <cell r="AN60"/>
          <cell r="AO60"/>
          <cell r="AP60"/>
          <cell r="AQ60"/>
          <cell r="AR60"/>
          <cell r="AS60"/>
          <cell r="AT60"/>
          <cell r="AU60"/>
          <cell r="AV60"/>
          <cell r="AW60"/>
          <cell r="AX60"/>
          <cell r="AY60"/>
          <cell r="AZ60"/>
          <cell r="BA60"/>
          <cell r="BB60"/>
          <cell r="BC60" t="str">
            <v>年間支払金額</v>
          </cell>
          <cell r="BD60" t="str">
            <v>○</v>
          </cell>
          <cell r="BE60" t="str">
            <v>×</v>
          </cell>
          <cell r="BF60" t="str">
            <v>×</v>
          </cell>
          <cell r="BG60" t="str">
            <v>×</v>
          </cell>
          <cell r="BH60" t="str">
            <v/>
          </cell>
          <cell r="BI60" t="str">
            <v>⑧物品等製造</v>
          </cell>
          <cell r="BJ60" t="str">
            <v>単価契約</v>
          </cell>
          <cell r="BK60"/>
          <cell r="BL60" t="str">
            <v/>
          </cell>
          <cell r="BM60" t="str">
            <v>○</v>
          </cell>
          <cell r="BN60" t="b">
            <v>1</v>
          </cell>
          <cell r="BO60" t="b">
            <v>1</v>
          </cell>
        </row>
        <row r="61">
          <cell r="E61">
            <v>51</v>
          </cell>
          <cell r="F61" t="str">
            <v/>
          </cell>
          <cell r="G61" t="str">
            <v>Dg056</v>
          </cell>
          <cell r="H61" t="str">
            <v>⑩役務</v>
          </cell>
          <cell r="I61" t="str">
            <v>金沢国税局及び金沢国税局管内税務署の空調設備機器保守点検業務
一式</v>
          </cell>
          <cell r="J61" t="str">
            <v>支出負担行為担当官
金沢国税局総務部次長
中村　憲二
石川県金沢市広坂２－２－６０</v>
          </cell>
          <cell r="K61"/>
          <cell r="L61"/>
          <cell r="M61">
            <v>44652</v>
          </cell>
          <cell r="N61" t="str">
            <v>信越ビル美装株式会社
長野県長野市大字高田６５４－１</v>
          </cell>
          <cell r="O61">
            <v>2100001001274</v>
          </cell>
          <cell r="P61" t="str">
            <v>⑥その他の法人等</v>
          </cell>
          <cell r="Q61"/>
          <cell r="R61" t="str">
            <v>①一般競争入札</v>
          </cell>
          <cell r="S61"/>
          <cell r="T61">
            <v>4939822</v>
          </cell>
          <cell r="U61">
            <v>4167900</v>
          </cell>
          <cell r="V61"/>
          <cell r="W61">
            <v>0.84299999999999997</v>
          </cell>
          <cell r="X61"/>
          <cell r="Y61"/>
          <cell r="Z61" t="str">
            <v>×</v>
          </cell>
          <cell r="AA61" t="str">
            <v>②同種の他の契約の予定価格を類推されるおそれがあるため公表しない</v>
          </cell>
          <cell r="AB61">
            <v>2</v>
          </cell>
          <cell r="AC61">
            <v>1</v>
          </cell>
          <cell r="AD61" t="str">
            <v>○</v>
          </cell>
          <cell r="AE61"/>
          <cell r="AF61" t="str">
            <v>×</v>
          </cell>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v>0</v>
          </cell>
          <cell r="BI61" t="str">
            <v>⑩役務</v>
          </cell>
          <cell r="BJ61" t="str">
            <v/>
          </cell>
          <cell r="BK61"/>
          <cell r="BL61" t="str">
            <v/>
          </cell>
          <cell r="BM61" t="str">
            <v>○</v>
          </cell>
          <cell r="BN61" t="b">
            <v>1</v>
          </cell>
          <cell r="BO61" t="b">
            <v>1</v>
          </cell>
        </row>
        <row r="62">
          <cell r="E62"/>
          <cell r="F62">
            <v>6</v>
          </cell>
          <cell r="G62" t="str">
            <v>Dg057</v>
          </cell>
          <cell r="H62" t="str">
            <v>⑨物品等賃借</v>
          </cell>
          <cell r="I62" t="str">
            <v>令和4年度国税専門官第１次試験で使用する試験会場の借上げ
令和4年6月4日～令和4年6月5日</v>
          </cell>
          <cell r="J62" t="str">
            <v>支出負担行為担当官
金沢国税局総務部次長
中村　憲二
石川県金沢市広坂２－２－６０</v>
          </cell>
          <cell r="K62"/>
          <cell r="L62"/>
          <cell r="M62">
            <v>44670</v>
          </cell>
          <cell r="N62" t="str">
            <v>公益財団法人石川県産業創出支援機構
石川県金沢市鞍月２－２０</v>
          </cell>
          <cell r="O62">
            <v>1220005000195</v>
          </cell>
          <cell r="P62" t="str">
            <v>②公益財団法人</v>
          </cell>
          <cell r="Q62" t="str">
            <v>都道府県所管</v>
          </cell>
          <cell r="R62" t="str">
            <v>④随意契約（企画競争無し）</v>
          </cell>
          <cell r="S62" t="str">
            <v>○</v>
          </cell>
          <cell r="T62">
            <v>692300</v>
          </cell>
          <cell r="U62">
            <v>692300</v>
          </cell>
          <cell r="V62"/>
          <cell r="W62">
            <v>1</v>
          </cell>
          <cell r="X62"/>
          <cell r="Y62"/>
          <cell r="Z62" t="str">
            <v>×</v>
          </cell>
          <cell r="AA62" t="str">
            <v>②同種の他の契約の予定価格を類推されるおそれがあるため公表しない</v>
          </cell>
          <cell r="AB62">
            <v>1</v>
          </cell>
          <cell r="AC62">
            <v>0</v>
          </cell>
          <cell r="AD62" t="str">
            <v>×</v>
          </cell>
          <cell r="AE62" t="str">
            <v>システム非対応</v>
          </cell>
          <cell r="AF62" t="str">
            <v>×</v>
          </cell>
          <cell r="AG62"/>
          <cell r="AH62" t="str">
            <v>①会計法第29条の3第4項（契約の性質又は目的が競争を許さない場合）</v>
          </cell>
          <cell r="AI62" t="str">
            <v>公募により募集を行ったところ、応募者が１者のみだったため、契約価格の競争による相手方の選定を許さず、会計法第29条の3第4項に該当するため（根拠区分：ロ（ニ））。</v>
          </cell>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t="str">
            <v>⑨物品等賃借</v>
          </cell>
          <cell r="BJ62" t="str">
            <v/>
          </cell>
          <cell r="BK62"/>
          <cell r="BL62" t="str">
            <v/>
          </cell>
          <cell r="BM62" t="str">
            <v>○</v>
          </cell>
          <cell r="BN62" t="b">
            <v>1</v>
          </cell>
          <cell r="BO62" t="b">
            <v>1</v>
          </cell>
        </row>
        <row r="63">
          <cell r="E63">
            <v>52</v>
          </cell>
          <cell r="F63" t="str">
            <v/>
          </cell>
          <cell r="G63" t="str">
            <v>Dg058</v>
          </cell>
          <cell r="H63" t="str">
            <v>⑩役務</v>
          </cell>
          <cell r="I63" t="str">
            <v>令和4年度小浜地方合同庁舎空調設備点検等業務
一式</v>
          </cell>
          <cell r="J63" t="str">
            <v>支出負担行為担当官
金沢国税局総務部次長
中村　憲二
石川県金沢市広坂２－２－６０
ほか３官署</v>
          </cell>
          <cell r="K63" t="str">
            <v>③合庁</v>
          </cell>
          <cell r="L63" t="str">
            <v>○</v>
          </cell>
          <cell r="M63">
            <v>44677</v>
          </cell>
          <cell r="N63" t="str">
            <v>信越ビル美装株式会社
長野県長野市大字高田６５４－１</v>
          </cell>
          <cell r="O63">
            <v>2100001001274</v>
          </cell>
          <cell r="P63" t="str">
            <v>⑥その他の法人等</v>
          </cell>
          <cell r="Q63"/>
          <cell r="R63" t="str">
            <v>①一般競争入札</v>
          </cell>
          <cell r="S63"/>
          <cell r="T63">
            <v>1640449</v>
          </cell>
          <cell r="U63">
            <v>523081</v>
          </cell>
          <cell r="V63">
            <v>1585100</v>
          </cell>
          <cell r="W63">
            <v>0.96599999999999997</v>
          </cell>
          <cell r="X63"/>
          <cell r="Y63"/>
          <cell r="Z63" t="str">
            <v>×</v>
          </cell>
          <cell r="AA63" t="str">
            <v>②同種の他の契約の予定価格を類推されるおそれがあるため公表しない</v>
          </cell>
          <cell r="AB63">
            <v>2</v>
          </cell>
          <cell r="AC63">
            <v>0</v>
          </cell>
          <cell r="AD63" t="str">
            <v>○</v>
          </cell>
          <cell r="AE63"/>
          <cell r="AF63" t="str">
            <v>×</v>
          </cell>
          <cell r="AG63"/>
          <cell r="AH63"/>
          <cell r="AI63"/>
          <cell r="AJ63"/>
          <cell r="AK63"/>
          <cell r="AL63"/>
          <cell r="AM63"/>
          <cell r="AN63"/>
          <cell r="AO63"/>
          <cell r="AP63"/>
          <cell r="AQ63"/>
          <cell r="AR63"/>
          <cell r="AS63"/>
          <cell r="AT63"/>
          <cell r="AU63"/>
          <cell r="AV63"/>
          <cell r="AW63"/>
          <cell r="AX63"/>
          <cell r="AY63"/>
          <cell r="AZ63"/>
          <cell r="BA63"/>
          <cell r="BB63"/>
          <cell r="BC63" t="str">
            <v>年間支払金額(自官署のみ)</v>
          </cell>
          <cell r="BD63" t="str">
            <v>○</v>
          </cell>
          <cell r="BE63" t="str">
            <v>×</v>
          </cell>
          <cell r="BF63" t="str">
            <v>×</v>
          </cell>
          <cell r="BG63" t="str">
            <v>×</v>
          </cell>
          <cell r="BH63" t="str">
            <v/>
          </cell>
          <cell r="BI63" t="str">
            <v>⑩役務</v>
          </cell>
          <cell r="BJ63" t="str">
            <v>分担契約</v>
          </cell>
          <cell r="BK63"/>
          <cell r="BL63" t="str">
            <v/>
          </cell>
          <cell r="BM63" t="str">
            <v>○</v>
          </cell>
          <cell r="BN63" t="b">
            <v>1</v>
          </cell>
          <cell r="BO63" t="b">
            <v>1</v>
          </cell>
        </row>
        <row r="64">
          <cell r="E64">
            <v>53</v>
          </cell>
          <cell r="G64" t="str">
            <v>Dg059</v>
          </cell>
          <cell r="H64" t="str">
            <v>⑩役務</v>
          </cell>
          <cell r="I64" t="str">
            <v>情報処理機器等の移設及び回線敷設業務
一式</v>
          </cell>
          <cell r="J64" t="str">
            <v>支出負担行為担当官
金沢国税局総務部次長
中村　憲二
石川県金沢市広坂２－２－６０</v>
          </cell>
          <cell r="K64"/>
          <cell r="L64"/>
          <cell r="M64">
            <v>44679</v>
          </cell>
          <cell r="N64" t="str">
            <v>株式会社ハツコーエレクトロニクス
東京都中央区日本橋蛎殻町１－３９－５</v>
          </cell>
          <cell r="O64">
            <v>3010001054537</v>
          </cell>
          <cell r="P64" t="str">
            <v>⑥その他の法人等</v>
          </cell>
          <cell r="Q64"/>
          <cell r="R64" t="str">
            <v>①一般競争入札</v>
          </cell>
          <cell r="S64"/>
          <cell r="T64">
            <v>1760000</v>
          </cell>
          <cell r="U64">
            <v>1760000</v>
          </cell>
          <cell r="V64"/>
          <cell r="W64">
            <v>1</v>
          </cell>
          <cell r="X64"/>
          <cell r="Y64"/>
          <cell r="Z64" t="str">
            <v>×</v>
          </cell>
          <cell r="AA64" t="str">
            <v>②同種の他の契約の予定価格を類推されるおそれがあるため公表しない</v>
          </cell>
          <cell r="AB64">
            <v>1</v>
          </cell>
          <cell r="AC64">
            <v>1</v>
          </cell>
          <cell r="AD64" t="str">
            <v>○</v>
          </cell>
          <cell r="AE64"/>
          <cell r="AF64" t="str">
            <v>○</v>
          </cell>
          <cell r="AG64"/>
          <cell r="AH64"/>
          <cell r="AI64"/>
          <cell r="AJ64"/>
          <cell r="AK64"/>
          <cell r="AL64"/>
          <cell r="AM64"/>
          <cell r="AN64"/>
          <cell r="AO64"/>
          <cell r="AP64"/>
          <cell r="AQ64"/>
          <cell r="AR64" t="str">
            <v>△</v>
          </cell>
          <cell r="AS64"/>
          <cell r="AT64"/>
          <cell r="AU64"/>
          <cell r="AV64" t="str">
            <v>⑨その他</v>
          </cell>
          <cell r="AW64"/>
          <cell r="AX64" t="str">
            <v>参加希望の業者から証明書等の提出を受けたが、応札条件をクリアしておらず不合格とした。</v>
          </cell>
          <cell r="AY64"/>
          <cell r="AZ64"/>
          <cell r="BA64"/>
          <cell r="BB64"/>
          <cell r="BC64" t="str">
            <v>予定価格</v>
          </cell>
          <cell r="BD64" t="str">
            <v>○</v>
          </cell>
          <cell r="BE64" t="str">
            <v>×</v>
          </cell>
          <cell r="BF64" t="str">
            <v>○</v>
          </cell>
          <cell r="BG64" t="str">
            <v>○</v>
          </cell>
          <cell r="BH64">
            <v>0</v>
          </cell>
          <cell r="BI64" t="str">
            <v>⑩役務</v>
          </cell>
          <cell r="BJ64" t="str">
            <v/>
          </cell>
          <cell r="BK64"/>
          <cell r="BL64" t="str">
            <v/>
          </cell>
          <cell r="BM64" t="str">
            <v>○</v>
          </cell>
          <cell r="BN64" t="b">
            <v>1</v>
          </cell>
          <cell r="BO64" t="b">
            <v>1</v>
          </cell>
        </row>
        <row r="65">
          <cell r="E65">
            <v>54</v>
          </cell>
          <cell r="G65" t="str">
            <v>Dg060</v>
          </cell>
          <cell r="H65" t="str">
            <v>⑩役務</v>
          </cell>
          <cell r="I65" t="str">
            <v>令和4年度　健康診断業務
血液検査837人ほか</v>
          </cell>
          <cell r="J65" t="str">
            <v>支出負担行為担当官
金沢国税局総務部次長
中村　憲二
石川県金沢市広坂２－２－６０</v>
          </cell>
          <cell r="K65"/>
          <cell r="L65"/>
          <cell r="M65">
            <v>44679</v>
          </cell>
          <cell r="N65" t="str">
            <v>医療法人社団洋和会
石川県野々市市新庄２－１０</v>
          </cell>
          <cell r="O65">
            <v>8220005001781</v>
          </cell>
          <cell r="P65" t="str">
            <v>⑥その他の法人等</v>
          </cell>
          <cell r="Q65"/>
          <cell r="R65" t="str">
            <v>①一般競争入札</v>
          </cell>
          <cell r="S65"/>
          <cell r="T65">
            <v>13887263</v>
          </cell>
          <cell r="U65" t="str">
            <v>@2,640円／人</v>
          </cell>
          <cell r="V65">
            <v>12700380</v>
          </cell>
          <cell r="W65">
            <v>0.91400000000000003</v>
          </cell>
          <cell r="X65"/>
          <cell r="Y65"/>
          <cell r="Z65" t="str">
            <v>×</v>
          </cell>
          <cell r="AA65" t="str">
            <v>②同種の他の契約の予定価格を類推されるおそれがあるため公表しない</v>
          </cell>
          <cell r="AB65">
            <v>1</v>
          </cell>
          <cell r="AC65">
            <v>0</v>
          </cell>
          <cell r="AD65" t="str">
            <v>○</v>
          </cell>
          <cell r="AE65"/>
          <cell r="AF65" t="str">
            <v>×</v>
          </cell>
          <cell r="AG65"/>
          <cell r="AH65"/>
          <cell r="AI65"/>
          <cell r="AJ65" t="str">
            <v>単価契約
予定調達総額
12,700,380円</v>
          </cell>
          <cell r="AK65"/>
          <cell r="AL65"/>
          <cell r="AM65"/>
          <cell r="AN65"/>
          <cell r="AO65"/>
          <cell r="AP65"/>
          <cell r="AQ65"/>
          <cell r="AR65" t="str">
            <v>×</v>
          </cell>
          <cell r="AS65"/>
          <cell r="AT65"/>
          <cell r="AU65"/>
          <cell r="AV65" t="str">
            <v>②業務の履行にあたって必要な条件を付す必要があるもの（例：健康診断業務など）</v>
          </cell>
          <cell r="AW65"/>
          <cell r="AX65"/>
          <cell r="AY65" t="str">
            <v>○</v>
          </cell>
          <cell r="AZ65"/>
          <cell r="BA65"/>
          <cell r="BB65"/>
          <cell r="BC65" t="str">
            <v>年間支払金額</v>
          </cell>
          <cell r="BD65" t="str">
            <v>○</v>
          </cell>
          <cell r="BE65" t="str">
            <v>×</v>
          </cell>
          <cell r="BF65" t="str">
            <v>×</v>
          </cell>
          <cell r="BG65" t="str">
            <v>×</v>
          </cell>
          <cell r="BH65" t="str">
            <v/>
          </cell>
          <cell r="BI65" t="str">
            <v>⑩役務</v>
          </cell>
          <cell r="BJ65" t="str">
            <v>単価契約</v>
          </cell>
          <cell r="BK65"/>
          <cell r="BL65" t="str">
            <v/>
          </cell>
          <cell r="BM65" t="str">
            <v>○</v>
          </cell>
          <cell r="BN65" t="b">
            <v>1</v>
          </cell>
          <cell r="BO65"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Zeros="0" tabSelected="1" view="pageBreakPreview" topLeftCell="B58" zoomScaleNormal="100" zoomScaleSheetLayoutView="100" workbookViewId="0">
      <selection activeCell="C10" sqref="C10"/>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IF(MAX([7]令和4年度契約状況調査票!E5:E21)&gt;=ROW()-5,ROW()-5,"")</f>
        <v>1</v>
      </c>
      <c r="B6" s="12" t="str">
        <f>IF(A6="","",VLOOKUP(A6,[7]令和4年度契約状況調査票!$E:$AW,5,FALSE))</f>
        <v>福井春山合同庁舎機械警備業務
12ヶ月</v>
      </c>
      <c r="C6" s="13" t="str">
        <f>IF(A6="","",VLOOKUP(A6,[7]令和4年度契約状況調査票!$E:$AW,6,FALSE))</f>
        <v>支出負担行為担当官
金沢国税局総務部次長
中村　憲二
石川県金沢市広坂２－２－６０
ほか１０官署</v>
      </c>
      <c r="D6" s="14">
        <f>IF(A6="","",VLOOKUP(A6,[7]令和4年度契約状況調査票!$E:$AW,9,FALSE))</f>
        <v>44652</v>
      </c>
      <c r="E6" s="12" t="str">
        <f>IF(A6="","",VLOOKUP(A6,[7]令和4年度契約状況調査票!$E:$AW,10,FALSE))</f>
        <v>セコム北陸株式会社
石川県金沢市香林坊２－４－３０</v>
      </c>
      <c r="F6" s="15">
        <f>IF(A6="","",VLOOKUP(A6,[7]令和4年度契約状況調査票!$E:$AW,11,FALSE))</f>
        <v>8220001003674</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他官署で調達手続きを実施のため</v>
      </c>
      <c r="I6" s="17">
        <f>IF(A6="","",VLOOKUP(A6,[7]令和4年度契約状況調査票!$E:$AW,17,FALSE))</f>
        <v>3775200</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0</v>
      </c>
      <c r="O6" s="10" t="str">
        <f>IF(A6="","",VLOOKUP(A6,[7]令和4年度契約状況調査票!$E:$CE,53,FALSE))</f>
        <v>×</v>
      </c>
      <c r="P6" s="10" t="str">
        <f>IF(A6="","",IF(VLOOKUP(A6,[7]令和4年度契約状況調査票!$E:$AW,14,FALSE)="他官署で調達手続きを実施のため","×",IF(VLOOKUP(A6,[7]令和4年度契約状況調査票!$E:$AW,21,FALSE)="②同種の他の契約の予定価格を類推されるおそれがあるため公表しない","×","○")))</f>
        <v>○</v>
      </c>
    </row>
    <row r="7" spans="1:16" s="10" customFormat="1" ht="81.75" customHeight="1">
      <c r="A7" s="11">
        <f>IF(MAX([7]令和4年度契約状況調査票!E7:E22)&gt;=ROW()-5,ROW()-5,"")</f>
        <v>2</v>
      </c>
      <c r="B7" s="12" t="str">
        <f>IF(A7="","",VLOOKUP(A7,[7]令和4年度契約状況調査票!$E:$AW,5,FALSE))</f>
        <v>令和4年度金沢広坂合同庁舎等の塵芥処理業務
可燃ごみ57,600kgほか</v>
      </c>
      <c r="C7" s="13" t="str">
        <f>IF(A7="","",VLOOKUP(A7,[7]令和4年度契約状況調査票!$E:$AW,6,FALSE))</f>
        <v>支出負担行為担当官
金沢国税局総務部次長
中村　憲二
石川県金沢市広坂２－２－６０
ほか２官署</v>
      </c>
      <c r="D7" s="14">
        <f>IF(A7="","",VLOOKUP(A7,[7]令和4年度契約状況調査票!$E:$AW,9,FALSE))</f>
        <v>44652</v>
      </c>
      <c r="E7" s="12" t="str">
        <f>IF(A7="","",VLOOKUP(A7,[7]令和4年度契約状況調査票!$E:$AW,10,FALSE))</f>
        <v>金沢市清掃株式会社
石川県金沢市東力２－４７－４８</v>
      </c>
      <c r="F7" s="15">
        <f>IF(A7="","",VLOOKUP(A7,[7]令和4年度契約状況調査票!$E:$AW,11,FALSE))</f>
        <v>1220001002088</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t="str">
        <f>IF(A7="","",VLOOKUP(A7,[7]令和4年度契約状況調査票!$E:$AW,17,FALSE))</f>
        <v>@29.7円/kｇほか</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t="str">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分担契約
分担予定額
1,130,471円
単価契約
予定調達総額
2,771,670円</v>
      </c>
      <c r="O7" s="10" t="str">
        <f>IF(A7="","",VLOOKUP(A7,[7]令和4年度契約状況調査票!$E:$CE,53,FALSE))</f>
        <v>×</v>
      </c>
      <c r="P7" s="10" t="str">
        <f>IF(A7="","",IF(VLOOKUP(A7,[7]令和4年度契約状況調査票!$E:$AW,14,FALSE)="他官署で調達手続きを実施のため","×",IF(VLOOKUP(A7,[7]令和4年度契約状況調査票!$E:$AW,21,FALSE)="②同種の他の契約の予定価格を類推されるおそれがあるため公表しない","×","○")))</f>
        <v>○</v>
      </c>
    </row>
    <row r="8" spans="1:16" s="10" customFormat="1" ht="81" customHeight="1">
      <c r="A8" s="11">
        <f>IF(MAX([7]令和4年度契約状況調査票!E17:E23)&gt;=ROW()-5,ROW()-5,"")</f>
        <v>3</v>
      </c>
      <c r="B8" s="12" t="str">
        <f>IF(A8="","",VLOOKUP(A8,[7]令和4年度契約状況調査票!$E:$AW,5,FALSE))</f>
        <v>令和4年度金沢駅西合同庁舎の塵芥処理業務
可燃ごみ31,000kgほか</v>
      </c>
      <c r="C8" s="13" t="str">
        <f>IF(A8="","",VLOOKUP(A8,[7]令和4年度契約状況調査票!$E:$AW,6,FALSE))</f>
        <v>支出負担行為担当官
金沢国税局総務部次長
中村　憲二
石川県金沢市広坂２－２－６０
ほか８官署等</v>
      </c>
      <c r="D8" s="14">
        <f>IF(A8="","",VLOOKUP(A8,[7]令和4年度契約状況調査票!$E:$AW,9,FALSE))</f>
        <v>44652</v>
      </c>
      <c r="E8" s="12" t="str">
        <f>IF(A8="","",VLOOKUP(A8,[7]令和4年度契約状況調査票!$E:$AW,10,FALSE))</f>
        <v>金沢市清掃株式会社
石川県金沢市東力２－４７－４８</v>
      </c>
      <c r="F8" s="15">
        <f>IF(A8="","",VLOOKUP(A8,[7]令和4年度契約状況調査票!$E:$AW,11,FALSE))</f>
        <v>1220001002088</v>
      </c>
      <c r="G8" s="16" t="str">
        <f>IF(A8="","",IF(VLOOKUP(A8,[7]令和4年度契約状況調査票!$E:$AW,14,FALSE)="②一般競争入札（総合評価方式）","一般競争入札"&amp;CHAR(10)&amp;"（総合評価方式）","一般競争入札"))</f>
        <v>一般競争入札</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同種の他の契約の予定価格を類推されるおそれがあるため公表しない</v>
      </c>
      <c r="I8" s="17" t="str">
        <f>IF(A8="","",VLOOKUP(A8,[7]令和4年度契約状況調査票!$E:$AW,17,FALSE))</f>
        <v>@29.7円/kｇほか</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v>
      </c>
      <c r="K8" s="19" t="str">
        <f>IF(A8="","",IF(VLOOKUP(A8,[7]令和4年度契約状況調査票!$E:$AW,12,FALSE)="①公益社団法人","公社",IF(VLOOKUP(A8,[7]令和4年度契約状況調査票!$E:$AW,12,FALSE)="②公益財団法人","公財","")))</f>
        <v/>
      </c>
      <c r="L8" s="19">
        <f>IF(A8="","",VLOOKUP(A8,[7]令和4年度契約状況調査票!$E:$AW,13,FALSE))</f>
        <v>0</v>
      </c>
      <c r="M8" s="20" t="str">
        <f>IF(A8="","",IF(VLOOKUP(A8,[7]令和4年度契約状況調査票!$E:$AW,13,FALSE)="国所管",VLOOKUP(A8,[7]令和4年度契約状況調査票!$E:$AW,24,FALSE),""))</f>
        <v/>
      </c>
      <c r="N8" s="21" t="str">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分担契約
分担予定額
612,237円
単価契約
予定調達総額
1,170,400円</v>
      </c>
      <c r="O8" s="10" t="str">
        <f>IF(A8="","",VLOOKUP(A8,[7]令和4年度契約状況調査票!$E:$CE,53,FALSE))</f>
        <v>×</v>
      </c>
      <c r="P8" s="10" t="str">
        <f>IF(A8="","",IF(VLOOKUP(A8,[7]令和4年度契約状況調査票!$E:$AW,14,FALSE)="他官署で調達手続きを実施のため","×",IF(VLOOKUP(A8,[7]令和4年度契約状況調査票!$E:$AW,21,FALSE)="②同種の他の契約の予定価格を類推されるおそれがあるため公表しない","×","○")))</f>
        <v>○</v>
      </c>
    </row>
    <row r="9" spans="1:16" s="10" customFormat="1" ht="78" customHeight="1">
      <c r="A9" s="11">
        <f>IF(MAX([7]令和4年度契約状況調査票!E17:E24)&gt;=ROW()-5,ROW()-5,"")</f>
        <v>4</v>
      </c>
      <c r="B9" s="12" t="str">
        <f>IF(A9="","",VLOOKUP(A9,[7]令和4年度契約状況調査票!$E:$AW,5,FALSE))</f>
        <v>令和4年度富山丸の内合同庁舎の塵芥処理業務
再生資源シュレッダー屑7,900kgほか</v>
      </c>
      <c r="C9" s="13" t="str">
        <f>IF(A9="","",VLOOKUP(A9,[7]令和4年度契約状況調査票!$E:$AW,6,FALSE))</f>
        <v>支出負担行為担当官
金沢国税局総務部次長
中村　憲二
石川県金沢市広坂２－２－６０
ほか３官署</v>
      </c>
      <c r="D9" s="14">
        <f>IF(A9="","",VLOOKUP(A9,[7]令和4年度契約状況調査票!$E:$AW,9,FALSE))</f>
        <v>44652</v>
      </c>
      <c r="E9" s="12" t="str">
        <f>IF(A9="","",VLOOKUP(A9,[7]令和4年度契約状況調査票!$E:$AW,10,FALSE))</f>
        <v>クリーン産業株式会社
富山県富山市二口町１－７－１３</v>
      </c>
      <c r="F9" s="15">
        <f>IF(A9="","",VLOOKUP(A9,[7]令和4年度契約状況調査票!$E:$AW,11,FALSE))</f>
        <v>4230001000781</v>
      </c>
      <c r="G9" s="16" t="str">
        <f>IF(A9="","",IF(VLOOKUP(A9,[7]令和4年度契約状況調査票!$E:$AW,14,FALSE)="②一般競争入札（総合評価方式）","一般競争入札"&amp;CHAR(10)&amp;"（総合評価方式）","一般競争入札"))</f>
        <v>一般競争入札</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同種の他の契約の予定価格を類推されるおそれがあるため公表しない</v>
      </c>
      <c r="I9" s="17" t="str">
        <f>IF(A9="","",VLOOKUP(A9,[7]令和4年度契約状況調査票!$E:$AW,17,FALSE))</f>
        <v>@60.5円/kｇほか</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v>
      </c>
      <c r="K9" s="19" t="str">
        <f>IF(A9="","",IF(VLOOKUP(A9,[7]令和4年度契約状況調査票!$E:$AW,12,FALSE)="①公益社団法人","公社",IF(VLOOKUP(A9,[7]令和4年度契約状況調査票!$E:$AW,12,FALSE)="②公益財団法人","公財","")))</f>
        <v/>
      </c>
      <c r="L9" s="19">
        <f>IF(A9="","",VLOOKUP(A9,[7]令和4年度契約状況調査票!$E:$AW,13,FALSE))</f>
        <v>0</v>
      </c>
      <c r="M9" s="20" t="str">
        <f>IF(A9="","",IF(VLOOKUP(A9,[7]令和4年度契約状況調査票!$E:$AW,13,FALSE)="国所管",VLOOKUP(A9,[7]令和4年度契約状況調査票!$E:$AW,24,FALSE),""))</f>
        <v/>
      </c>
      <c r="N9" s="21" t="str">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分担契約
分担予定額
953,996円
単価契約
予定調達総額
1,141,690円</v>
      </c>
      <c r="O9" s="10" t="str">
        <f>IF(A9="","",VLOOKUP(A9,[7]令和4年度契約状況調査票!$E:$CE,53,FALSE))</f>
        <v>×</v>
      </c>
      <c r="P9" s="10" t="str">
        <f>IF(A9="","",IF(VLOOKUP(A9,[7]令和4年度契約状況調査票!$E:$AW,14,FALSE)="他官署で調達手続きを実施のため","×",IF(VLOOKUP(A9,[7]令和4年度契約状況調査票!$E:$AW,21,FALSE)="②同種の他の契約の予定価格を類推されるおそれがあるため公表しない","×","○")))</f>
        <v>○</v>
      </c>
    </row>
    <row r="10" spans="1:16" s="10" customFormat="1" ht="78" customHeight="1">
      <c r="A10" s="11">
        <f>IF(MAX([7]令和4年度契約状況調査票!E18:E24)&gt;=ROW()-5,ROW()-5,"")</f>
        <v>5</v>
      </c>
      <c r="B10" s="12" t="str">
        <f>IF(A10="","",VLOOKUP(A10,[7]令和4年度契約状況調査票!$E:$AW,5,FALSE))</f>
        <v>令和4年度金沢広坂合同庁舎の常駐警備業務
12ヶ月</v>
      </c>
      <c r="C10" s="13" t="str">
        <f>IF(A10="","",VLOOKUP(A10,[7]令和4年度契約状況調査票!$E:$AW,6,FALSE))</f>
        <v>支出負担行為担当官
金沢国税局総務部次長
中村　憲二
石川県金沢市広坂２－２－６０
ほか２官署</v>
      </c>
      <c r="D10" s="14">
        <f>IF(A10="","",VLOOKUP(A10,[7]令和4年度契約状況調査票!$E:$AW,9,FALSE))</f>
        <v>44652</v>
      </c>
      <c r="E10" s="12" t="str">
        <f>IF(A10="","",VLOOKUP(A10,[7]令和4年度契約状況調査票!$E:$AW,10,FALSE))</f>
        <v>武田商事株式会社
石川県野々市市堀内３－４０</v>
      </c>
      <c r="F10" s="15">
        <f>IF(A10="","",VLOOKUP(A10,[7]令和4年度契約状況調査票!$E:$AW,11,FALSE))</f>
        <v>2220001000405</v>
      </c>
      <c r="G10" s="16" t="str">
        <f>IF(A10="","",IF(VLOOKUP(A10,[7]令和4年度契約状況調査票!$E:$AW,14,FALSE)="②一般競争入札（総合評価方式）","一般競争入札"&amp;CHAR(10)&amp;"（総合評価方式）","一般競争入札"))</f>
        <v>一般競争入札</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同種の他の契約の予定価格を類推されるおそれがあるため公表しない</v>
      </c>
      <c r="I10" s="17">
        <f>IF(A10="","",VLOOKUP(A10,[7]令和4年度契約状況調査票!$E:$AW,17,FALSE))</f>
        <v>10246632</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v>
      </c>
      <c r="K10" s="19" t="str">
        <f>IF(A10="","",IF(VLOOKUP(A10,[7]令和4年度契約状況調査票!$E:$AW,12,FALSE)="①公益社団法人","公社",IF(VLOOKUP(A10,[7]令和4年度契約状況調査票!$E:$AW,12,FALSE)="②公益財団法人","公財","")))</f>
        <v/>
      </c>
      <c r="L10" s="19">
        <f>IF(A10="","",VLOOKUP(A10,[7]令和4年度契約状況調査票!$E:$AW,13,FALSE))</f>
        <v>0</v>
      </c>
      <c r="M10" s="20" t="str">
        <f>IF(A10="","",IF(VLOOKUP(A10,[7]令和4年度契約状況調査票!$E:$AW,13,FALSE)="国所管",VLOOKUP(A10,[7]令和4年度契約状況調査票!$E:$AW,24,FALSE),""))</f>
        <v/>
      </c>
      <c r="N10" s="21">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0</v>
      </c>
      <c r="O10" s="10" t="str">
        <f>IF(A10="","",VLOOKUP(A10,[7]令和4年度契約状況調査票!$E:$CE,53,FALSE))</f>
        <v>×</v>
      </c>
      <c r="P10" s="10" t="str">
        <f>IF(A10="","",IF(VLOOKUP(A10,[7]令和4年度契約状況調査票!$E:$AW,14,FALSE)="他官署で調達手続きを実施のため","×",IF(VLOOKUP(A10,[7]令和4年度契約状況調査票!$E:$AW,21,FALSE)="②同種の他の契約の予定価格を類推されるおそれがあるため公表しない","×","○")))</f>
        <v>○</v>
      </c>
    </row>
    <row r="11" spans="1:16" s="10" customFormat="1" ht="78" customHeight="1">
      <c r="A11" s="11">
        <f>IF(MAX([7]令和4年度契約状況調査票!E19:E24)&gt;=ROW()-5,ROW()-5,"")</f>
        <v>6</v>
      </c>
      <c r="B11" s="12" t="str">
        <f>IF(A11="","",VLOOKUP(A11,[7]令和4年度契約状況調査票!$E:$AW,5,FALSE))</f>
        <v>令和4年度金沢駅西合同庁舎の常駐警備業務
12ヶ月</v>
      </c>
      <c r="C11" s="13" t="str">
        <f>IF(A11="","",VLOOKUP(A11,[7]令和4年度契約状況調査票!$E:$AW,6,FALSE))</f>
        <v>支出負担行為担当官
金沢国税局総務部次長
中村　憲二
石川県金沢市広坂２－２－６０
ほか８官署等</v>
      </c>
      <c r="D11" s="14">
        <f>IF(A11="","",VLOOKUP(A11,[7]令和4年度契約状況調査票!$E:$AW,9,FALSE))</f>
        <v>44652</v>
      </c>
      <c r="E11" s="12" t="str">
        <f>IF(A11="","",VLOOKUP(A11,[7]令和4年度契約状況調査票!$E:$AW,10,FALSE))</f>
        <v>北陸綜合ビル管理株式会社
石川県金沢市新保本４－２６－１</v>
      </c>
      <c r="F11" s="15">
        <f>IF(A11="","",VLOOKUP(A11,[7]令和4年度契約状況調査票!$E:$AW,11,FALSE))</f>
        <v>6220001006324</v>
      </c>
      <c r="G11" s="16" t="str">
        <f>IF(A11="","",IF(VLOOKUP(A11,[7]令和4年度契約状況調査票!$E:$AW,14,FALSE)="②一般競争入札（総合評価方式）","一般競争入札"&amp;CHAR(10)&amp;"（総合評価方式）","一般競争入札"))</f>
        <v>一般競争入札</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同種の他の契約の予定価格を類推されるおそれがあるため公表しない</v>
      </c>
      <c r="I11" s="17" t="str">
        <f>IF(A11="","",VLOOKUP(A11,[7]令和4年度契約状況調査票!$E:$AW,17,FALSE))</f>
        <v>10,630,336円
@2,145円/時間</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v>
      </c>
      <c r="K11" s="19" t="str">
        <f>IF(A11="","",IF(VLOOKUP(A11,[7]令和4年度契約状況調査票!$E:$AW,12,FALSE)="①公益社団法人","公社",IF(VLOOKUP(A11,[7]令和4年度契約状況調査票!$E:$AW,12,FALSE)="②公益財団法人","公財","")))</f>
        <v/>
      </c>
      <c r="L11" s="19">
        <f>IF(A11="","",VLOOKUP(A11,[7]令和4年度契約状況調査票!$E:$AW,13,FALSE))</f>
        <v>0</v>
      </c>
      <c r="M11" s="20" t="str">
        <f>IF(A11="","",IF(VLOOKUP(A11,[7]令和4年度契約状況調査票!$E:$AW,13,FALSE)="国所管",VLOOKUP(A11,[7]令和4年度契約状況調査票!$E:$AW,24,FALSE),""))</f>
        <v/>
      </c>
      <c r="N11" s="21">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0</v>
      </c>
      <c r="O11" s="10" t="str">
        <f>IF(A11="","",VLOOKUP(A11,[7]令和4年度契約状況調査票!$E:$CE,53,FALSE))</f>
        <v>×</v>
      </c>
      <c r="P11" s="10" t="str">
        <f>IF(A11="","",IF(VLOOKUP(A11,[7]令和4年度契約状況調査票!$E:$AW,14,FALSE)="他官署で調達手続きを実施のため","×",IF(VLOOKUP(A11,[7]令和4年度契約状況調査票!$E:$AW,21,FALSE)="②同種の他の契約の予定価格を類推されるおそれがあるため公表しない","×","○")))</f>
        <v>○</v>
      </c>
    </row>
    <row r="12" spans="1:16" s="10" customFormat="1" ht="78" customHeight="1">
      <c r="A12" s="11">
        <f>IF(MAX([7]令和4年度契約状況調査票!E20:E24)&gt;=ROW()-5,ROW()-5,"")</f>
        <v>7</v>
      </c>
      <c r="B12" s="12" t="str">
        <f>IF(A12="","",VLOOKUP(A12,[7]令和4年度契約状況調査票!$E:$AW,5,FALSE))</f>
        <v>令和4年度小松日の出合同庁舎の常駐警備業務
12ヶ月</v>
      </c>
      <c r="C12" s="13" t="str">
        <f>IF(A12="","",VLOOKUP(A12,[7]令和4年度契約状況調査票!$E:$AW,6,FALSE))</f>
        <v>支出負担行為担当官
金沢国税局総務部次長
中村　憲二
石川県金沢市広坂２－２－６０
ほか３官署</v>
      </c>
      <c r="D12" s="14">
        <f>IF(A12="","",VLOOKUP(A12,[7]令和4年度契約状況調査票!$E:$AW,9,FALSE))</f>
        <v>44652</v>
      </c>
      <c r="E12" s="12" t="str">
        <f>IF(A12="","",VLOOKUP(A12,[7]令和4年度契約状況調査票!$E:$AW,10,FALSE))</f>
        <v>株式会社ガード北陸
石川県小松市日の出町４－２３２</v>
      </c>
      <c r="F12" s="15">
        <f>IF(A12="","",VLOOKUP(A12,[7]令和4年度契約状況調査票!$E:$AW,11,FALSE))</f>
        <v>5220001011845</v>
      </c>
      <c r="G12" s="16" t="str">
        <f>IF(A12="","",IF(VLOOKUP(A12,[7]令和4年度契約状況調査票!$E:$AW,14,FALSE)="②一般競争入札（総合評価方式）","一般競争入札"&amp;CHAR(10)&amp;"（総合評価方式）","一般競争入札"))</f>
        <v>一般競争入札</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同種の他の契約の予定価格を類推されるおそれがあるため公表しない</v>
      </c>
      <c r="I12" s="17" t="str">
        <f>IF(A12="","",VLOOKUP(A12,[7]令和4年度契約状況調査票!$E:$AW,17,FALSE))</f>
        <v>4,004,376円
@9,673円/日</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v>
      </c>
      <c r="K12" s="19" t="str">
        <f>IF(A12="","",IF(VLOOKUP(A12,[7]令和4年度契約状況調査票!$E:$AW,12,FALSE)="①公益社団法人","公社",IF(VLOOKUP(A12,[7]令和4年度契約状況調査票!$E:$AW,12,FALSE)="②公益財団法人","公財","")))</f>
        <v/>
      </c>
      <c r="L12" s="19">
        <f>IF(A12="","",VLOOKUP(A12,[7]令和4年度契約状況調査票!$E:$AW,13,FALSE))</f>
        <v>0</v>
      </c>
      <c r="M12" s="20" t="str">
        <f>IF(A12="","",IF(VLOOKUP(A12,[7]令和4年度契約状況調査票!$E:$AW,13,FALSE)="国所管",VLOOKUP(A12,[7]令和4年度契約状況調査票!$E:$AW,24,FALSE),""))</f>
        <v/>
      </c>
      <c r="N12" s="21">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0</v>
      </c>
      <c r="O12" s="10" t="str">
        <f>IF(A12="","",VLOOKUP(A12,[7]令和4年度契約状況調査票!$E:$CE,53,FALSE))</f>
        <v>×</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v>
      </c>
    </row>
    <row r="13" spans="1:16" s="10" customFormat="1" ht="78" customHeight="1">
      <c r="A13" s="11">
        <f>IF(MAX([7]令和4年度契約状況調査票!E21:E24)&gt;=ROW()-5,ROW()-5,"")</f>
        <v>8</v>
      </c>
      <c r="B13" s="12" t="str">
        <f>IF(A13="","",VLOOKUP(A13,[7]令和4年度契約状況調査票!$E:$AW,5,FALSE))</f>
        <v>令和4年度七尾西湊合同庁舎の常駐警備業務
12ヶ月</v>
      </c>
      <c r="C13" s="13" t="str">
        <f>IF(A13="","",VLOOKUP(A13,[7]令和4年度契約状況調査票!$E:$AW,6,FALSE))</f>
        <v>支出負担行為担当官
金沢国税局総務部次長
中村　憲二
石川県金沢市広坂２－２－６０
ほか１官署</v>
      </c>
      <c r="D13" s="14">
        <f>IF(A13="","",VLOOKUP(A13,[7]令和4年度契約状況調査票!$E:$AW,9,FALSE))</f>
        <v>44652</v>
      </c>
      <c r="E13" s="12" t="str">
        <f>IF(A13="","",VLOOKUP(A13,[7]令和4年度契約状況調査票!$E:$AW,10,FALSE))</f>
        <v>株式会社エコグリーン
石川県鳳珠郡穴水町字岩車メ１３</v>
      </c>
      <c r="F13" s="15">
        <f>IF(A13="","",VLOOKUP(A13,[7]令和4年度契約状況調査票!$E:$AW,11,FALSE))</f>
        <v>2220001019107</v>
      </c>
      <c r="G13" s="16" t="str">
        <f>IF(A13="","",IF(VLOOKUP(A13,[7]令和4年度契約状況調査票!$E:$AW,14,FALSE)="②一般競争入札（総合評価方式）","一般競争入札"&amp;CHAR(10)&amp;"（総合評価方式）","一般競争入札"))</f>
        <v>一般競争入札</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同種の他の契約の予定価格を類推されるおそれがあるため公表しない</v>
      </c>
      <c r="I13" s="17">
        <f>IF(A13="","",VLOOKUP(A13,[7]令和4年度契約状況調査票!$E:$AW,17,FALSE))</f>
        <v>1573440</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v>
      </c>
      <c r="K13" s="19" t="str">
        <f>IF(A13="","",IF(VLOOKUP(A13,[7]令和4年度契約状況調査票!$E:$AW,12,FALSE)="①公益社団法人","公社",IF(VLOOKUP(A13,[7]令和4年度契約状況調査票!$E:$AW,12,FALSE)="②公益財団法人","公財","")))</f>
        <v/>
      </c>
      <c r="L13" s="19">
        <f>IF(A13="","",VLOOKUP(A13,[7]令和4年度契約状況調査票!$E:$AW,13,FALSE))</f>
        <v>0</v>
      </c>
      <c r="M13" s="20" t="str">
        <f>IF(A13="","",IF(VLOOKUP(A13,[7]令和4年度契約状況調査票!$E:$AW,13,FALSE)="国所管",VLOOKUP(A13,[7]令和4年度契約状況調査票!$E:$AW,24,FALSE),""))</f>
        <v/>
      </c>
      <c r="N13" s="21">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0</v>
      </c>
      <c r="O13" s="10" t="str">
        <f>IF(A13="","",VLOOKUP(A13,[7]令和4年度契約状況調査票!$E:$CE,53,FALSE))</f>
        <v>×</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v>
      </c>
    </row>
    <row r="14" spans="1:16" s="10" customFormat="1" ht="78" customHeight="1">
      <c r="A14" s="11">
        <f>IF(MAX([7]令和4年度契約状況調査票!E22:E24)&gt;=ROW()-5,ROW()-5,"")</f>
        <v>9</v>
      </c>
      <c r="B14" s="12" t="str">
        <f>IF(A14="","",VLOOKUP(A14,[7]令和4年度契約状況調査票!$E:$AW,5,FALSE))</f>
        <v>令和4年度敦賀駅前合同庁舎の常駐警備業務
12ヶ月</v>
      </c>
      <c r="C14" s="13" t="str">
        <f>IF(A14="","",VLOOKUP(A14,[7]令和4年度契約状況調査票!$E:$AW,6,FALSE))</f>
        <v>支出負担行為担当官
金沢国税局総務部次長
中村　憲二
石川県金沢市広坂２－２－６０
ほか２官署</v>
      </c>
      <c r="D14" s="14">
        <f>IF(A14="","",VLOOKUP(A14,[7]令和4年度契約状況調査票!$E:$AW,9,FALSE))</f>
        <v>44652</v>
      </c>
      <c r="E14" s="12" t="str">
        <f>IF(A14="","",VLOOKUP(A14,[7]令和4年度契約状況調査票!$E:$AW,10,FALSE))</f>
        <v>株式会社クリンテック
福井県敦賀市木崎２－４</v>
      </c>
      <c r="F14" s="15">
        <f>IF(A14="","",VLOOKUP(A14,[7]令和4年度契約状況調査票!$E:$AW,11,FALSE))</f>
        <v>5210001010600</v>
      </c>
      <c r="G14" s="16" t="str">
        <f>IF(A14="","",IF(VLOOKUP(A14,[7]令和4年度契約状況調査票!$E:$AW,14,FALSE)="②一般競争入札（総合評価方式）","一般競争入札"&amp;CHAR(10)&amp;"（総合評価方式）","一般競争入札"))</f>
        <v>一般競争入札</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同種の他の契約の予定価格を類推されるおそれがあるため公表しない</v>
      </c>
      <c r="I14" s="17">
        <f>IF(A14="","",VLOOKUP(A14,[7]令和4年度契約状況調査票!$E:$AW,17,FALSE))</f>
        <v>2186256</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v>
      </c>
      <c r="K14" s="19" t="str">
        <f>IF(A14="","",IF(VLOOKUP(A14,[7]令和4年度契約状況調査票!$E:$AW,12,FALSE)="①公益社団法人","公社",IF(VLOOKUP(A14,[7]令和4年度契約状況調査票!$E:$AW,12,FALSE)="②公益財団法人","公財","")))</f>
        <v/>
      </c>
      <c r="L14" s="19">
        <f>IF(A14="","",VLOOKUP(A14,[7]令和4年度契約状況調査票!$E:$AW,13,FALSE))</f>
        <v>0</v>
      </c>
      <c r="M14" s="20" t="str">
        <f>IF(A14="","",IF(VLOOKUP(A14,[7]令和4年度契約状況調査票!$E:$AW,13,FALSE)="国所管",VLOOKUP(A14,[7]令和4年度契約状況調査票!$E:$AW,24,FALSE),""))</f>
        <v/>
      </c>
      <c r="N14" s="21">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0</v>
      </c>
      <c r="O14" s="10" t="str">
        <f>IF(A14="","",VLOOKUP(A14,[7]令和4年度契約状況調査票!$E:$CE,53,FALSE))</f>
        <v>×</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v>
      </c>
    </row>
    <row r="15" spans="1:16" s="10" customFormat="1" ht="78" customHeight="1">
      <c r="A15" s="11">
        <f>IF(MAX([7]令和4年度契約状況調査票!E22:E24)&gt;=ROW()-5,ROW()-5,"")</f>
        <v>10</v>
      </c>
      <c r="B15" s="12" t="str">
        <f>IF(A15="","",VLOOKUP(A15,[7]令和4年度契約状況調査票!$E:$AW,5,FALSE))</f>
        <v>令和4年度魚津合同庁舎の常駐警備業務
12ヶ月</v>
      </c>
      <c r="C15" s="13" t="str">
        <f>IF(A15="","",VLOOKUP(A15,[7]令和4年度契約状況調査票!$E:$AW,6,FALSE))</f>
        <v>支出負担行為担当官
金沢国税局総務部次長
中村　憲二
石川県金沢市広坂２－２－６０
ほか３官署</v>
      </c>
      <c r="D15" s="14">
        <f>IF(A15="","",VLOOKUP(A15,[7]令和4年度契約状況調査票!$E:$AW,9,FALSE))</f>
        <v>44652</v>
      </c>
      <c r="E15" s="12" t="str">
        <f>IF(A15="","",VLOOKUP(A15,[7]令和4年度契約状況調査票!$E:$AW,10,FALSE))</f>
        <v>武田商事株式会社
石川県野々市市堀内３－４０</v>
      </c>
      <c r="F15" s="15">
        <f>IF(A15="","",VLOOKUP(A15,[7]令和4年度契約状況調査票!$E:$AW,11,FALSE))</f>
        <v>2220001000405</v>
      </c>
      <c r="G15" s="16" t="str">
        <f>IF(A15="","",IF(VLOOKUP(A15,[7]令和4年度契約状況調査票!$E:$AW,14,FALSE)="②一般競争入札（総合評価方式）","一般競争入札"&amp;CHAR(10)&amp;"（総合評価方式）","一般競争入札"))</f>
        <v>一般競争入札</v>
      </c>
      <c r="H15" s="17" t="str">
        <f>IF(A15="","",IF(VLOOKUP(A15,[7]令和4年度契約状況調査票!$E:$AW,16,FALSE)="他官署で調達手続きを実施のため","他官署で調達手続きを実施のため",IF(VLOOKUP(A15,[7]令和4年度契約状況調査票!$E:$AW,23,FALSE)="②同種の他の契約の予定価格を類推されるおそれがあるため公表しない","同種の他の契約の予定価格を類推されるおそれがあるため公表しない",IF(VLOOKUP(A15,[7]令和4年度契約状況調査票!$E:$AW,23,FALSE)="－","－",IF(VLOOKUP(A15,[7]令和4年度契約状況調査票!$E:$AW,7,FALSE)&lt;&gt;"",TEXT(VLOOKUP(A15,[7]令和4年度契約状況調査票!$E:$AW,16,FALSE),"#,##0円")&amp;CHAR(10)&amp;"(A)",VLOOKUP(A15,[7]令和4年度契約状況調査票!$E:$AW,16,FALSE))))))</f>
        <v>同種の他の契約の予定価格を類推されるおそれがあるため公表しない</v>
      </c>
      <c r="I15" s="17">
        <f>IF(A15="","",VLOOKUP(A15,[7]令和4年度契約状況調査票!$E:$AW,17,FALSE))</f>
        <v>2387073</v>
      </c>
      <c r="J15" s="18" t="str">
        <f>IF(A15="","",IF(VLOOKUP(A15,[7]令和4年度契約状況調査票!$E:$AW,16,FALSE)="他官署で調達手続きを実施のため","－",IF(VLOOKUP(A15,[7]令和4年度契約状況調査票!$E:$AW,23,FALSE)="②同種の他の契約の予定価格を類推されるおそれがあるため公表しない","－",IF(VLOOKUP(A15,[7]令和4年度契約状況調査票!$E:$AW,23,FALSE)="－","－",IF(VLOOKUP(A15,[7]令和4年度契約状況調査票!$E:$AW,7,FALSE)&lt;&gt;"",TEXT(VLOOKUP(A15,[7]令和4年度契約状況調査票!$E:$AW,19,FALSE),"#.0%")&amp;CHAR(10)&amp;"(B/A×100)",VLOOKUP(A15,[7]令和4年度契約状況調査票!$E:$AW,19,FALSE))))))</f>
        <v>－</v>
      </c>
      <c r="K15" s="19" t="str">
        <f>IF(A15="","",IF(VLOOKUP(A15,[7]令和4年度契約状況調査票!$E:$AW,12,FALSE)="①公益社団法人","公社",IF(VLOOKUP(A15,[7]令和4年度契約状況調査票!$E:$AW,12,FALSE)="②公益財団法人","公財","")))</f>
        <v/>
      </c>
      <c r="L15" s="19">
        <f>IF(A15="","",VLOOKUP(A15,[7]令和4年度契約状況調査票!$E:$AW,13,FALSE))</f>
        <v>0</v>
      </c>
      <c r="M15" s="20" t="str">
        <f>IF(A15="","",IF(VLOOKUP(A15,[7]令和4年度契約状況調査票!$E:$AW,13,FALSE)="国所管",VLOOKUP(A15,[7]令和4年度契約状況調査票!$E:$AW,24,FALSE),""))</f>
        <v/>
      </c>
      <c r="N15" s="21">
        <f>IF(A15="","",IF(AND(P15="○",O15="分担契約/単価契約"),"単価契約"&amp;CHAR(10)&amp;"予定調達総額 "&amp;TEXT(VLOOKUP(A15,[7]令和4年度契約状況調査票!$E:$AW,16,FALSE),"#,##0円")&amp;"(B)"&amp;CHAR(10)&amp;"分担契約"&amp;CHAR(10)&amp;VLOOKUP(A15,[7]令和4年度契約状況調査票!$E:$AW,32,FALSE),IF(AND(P15="○",O15="分担契約"),"分担契約"&amp;CHAR(10)&amp;"契約総額 "&amp;TEXT(VLOOKUP(A15,[7]令和4年度契約状況調査票!$E:$AW,16,FALSE),"#,##0円")&amp;"(B)"&amp;CHAR(10)&amp;VLOOKUP(A15,[7]令和4年度契約状況調査票!$E:$AW,32,FALSE),(IF(O15="分担契約/単価契約","単価契約"&amp;CHAR(10)&amp;"予定調達総額 "&amp;TEXT(VLOOKUP(A15,[7]令和4年度契約状況調査票!$E:$AW,16,FALSE),"#,##0円")&amp;CHAR(10)&amp;"分担契約"&amp;CHAR(10)&amp;VLOOKUP(A15,[7]令和4年度契約状況調査票!$E:$AW,32,FALSE),IF(O15="分担契約","分担契約"&amp;CHAR(10)&amp;"契約総額 "&amp;TEXT(VLOOKUP(A15,[7]令和4年度契約状況調査票!$E:$AW,16,FALSE),"#,##0円")&amp;CHAR(10)&amp;VLOOKUP(A15,[7]令和4年度契約状況調査票!$E:$AW,32,FALSE),IF(O15="単価契約","単価契約"&amp;CHAR(10)&amp;"予定調達総額 "&amp;TEXT(VLOOKUP(A15,[7]令和4年度契約状況調査票!$E:$AW,16,FALSE),"#,##0円")&amp;CHAR(10)&amp;VLOOKUP(A15,[7]令和4年度契約状況調査票!$E:$AW,32,FALSE),VLOOKUP(A15,[7]令和4年度契約状況調査票!$E:$AW,32,FALSE))))))))</f>
        <v>0</v>
      </c>
      <c r="O15" s="10" t="str">
        <f>IF(A15="","",VLOOKUP(A15,[7]令和4年度契約状況調査票!$E:$CE,53,FALSE))</f>
        <v>×</v>
      </c>
      <c r="P15" s="10" t="str">
        <f>IF(A15="","",IF(VLOOKUP(A15,[7]令和4年度契約状況調査票!$E:$AW,14,FALSE)="他官署で調達手続きを実施のため","×",IF(VLOOKUP(A15,[7]令和4年度契約状況調査票!$E:$AW,21,FALSE)="②同種の他の契約の予定価格を類推されるおそれがあるため公表しない","×","○")))</f>
        <v>○</v>
      </c>
    </row>
    <row r="16" spans="1:16" s="10" customFormat="1" ht="78" customHeight="1">
      <c r="A16" s="11">
        <f>IF(MAX([7]令和4年度契約状況調査票!E22:E24)&gt;=ROW()-5,ROW()-5,"")</f>
        <v>11</v>
      </c>
      <c r="B16" s="12" t="str">
        <f>IF(A16="","",VLOOKUP(A16,[7]令和4年度契約状況調査票!$E:$AW,5,FALSE))</f>
        <v>令和4年度金沢広坂合同庁舎の設備機器等に係る保守管理・点検業務
12ヶ月</v>
      </c>
      <c r="C16" s="13" t="str">
        <f>IF(A16="","",VLOOKUP(A16,[7]令和4年度契約状況調査票!$E:$AW,6,FALSE))</f>
        <v>支出負担行為担当官
金沢国税局総務部次長
中村　憲二
石川県金沢市広坂２－２－６０
ほか２官署</v>
      </c>
      <c r="D16" s="14">
        <f>IF(A16="","",VLOOKUP(A16,[7]令和4年度契約状況調査票!$E:$AW,9,FALSE))</f>
        <v>44652</v>
      </c>
      <c r="E16" s="12" t="str">
        <f>IF(A16="","",VLOOKUP(A16,[7]令和4年度契約状況調査票!$E:$AW,10,FALSE))</f>
        <v>株式会社コーワ北陸
石川県金沢市間明町２－２３</v>
      </c>
      <c r="F16" s="15">
        <f>IF(A16="","",VLOOKUP(A16,[7]令和4年度契約状況調査票!$E:$AW,11,FALSE))</f>
        <v>4220001009626</v>
      </c>
      <c r="G16" s="16" t="str">
        <f>IF(A16="","",IF(VLOOKUP(A16,[7]令和4年度契約状況調査票!$E:$AW,14,FALSE)="②一般競争入札（総合評価方式）","一般競争入札"&amp;CHAR(10)&amp;"（総合評価方式）","一般競争入札"))</f>
        <v>一般競争入札</v>
      </c>
      <c r="H16" s="17" t="str">
        <f>IF(A16="","",IF(VLOOKUP(A16,[7]令和4年度契約状況調査票!$E:$AW,16,FALSE)="他官署で調達手続きを実施のため","他官署で調達手続きを実施のため",IF(VLOOKUP(A16,[7]令和4年度契約状況調査票!$E:$AW,23,FALSE)="②同種の他の契約の予定価格を類推されるおそれがあるため公表しない","同種の他の契約の予定価格を類推されるおそれがあるため公表しない",IF(VLOOKUP(A16,[7]令和4年度契約状況調査票!$E:$AW,23,FALSE)="－","－",IF(VLOOKUP(A16,[7]令和4年度契約状況調査票!$E:$AW,7,FALSE)&lt;&gt;"",TEXT(VLOOKUP(A16,[7]令和4年度契約状況調査票!$E:$AW,16,FALSE),"#,##0円")&amp;CHAR(10)&amp;"(A)",VLOOKUP(A16,[7]令和4年度契約状況調査票!$E:$AW,16,FALSE))))))</f>
        <v>同種の他の契約の予定価格を類推されるおそれがあるため公表しない</v>
      </c>
      <c r="I16" s="17">
        <f>IF(A16="","",VLOOKUP(A16,[7]令和4年度契約状況調査票!$E:$AW,17,FALSE))</f>
        <v>9345782</v>
      </c>
      <c r="J16" s="18" t="str">
        <f>IF(A16="","",IF(VLOOKUP(A16,[7]令和4年度契約状況調査票!$E:$AW,16,FALSE)="他官署で調達手続きを実施のため","－",IF(VLOOKUP(A16,[7]令和4年度契約状況調査票!$E:$AW,23,FALSE)="②同種の他の契約の予定価格を類推されるおそれがあるため公表しない","－",IF(VLOOKUP(A16,[7]令和4年度契約状況調査票!$E:$AW,23,FALSE)="－","－",IF(VLOOKUP(A16,[7]令和4年度契約状況調査票!$E:$AW,7,FALSE)&lt;&gt;"",TEXT(VLOOKUP(A16,[7]令和4年度契約状況調査票!$E:$AW,19,FALSE),"#.0%")&amp;CHAR(10)&amp;"(B/A×100)",VLOOKUP(A16,[7]令和4年度契約状況調査票!$E:$AW,19,FALSE))))))</f>
        <v>－</v>
      </c>
      <c r="K16" s="19" t="str">
        <f>IF(A16="","",IF(VLOOKUP(A16,[7]令和4年度契約状況調査票!$E:$AW,12,FALSE)="①公益社団法人","公社",IF(VLOOKUP(A16,[7]令和4年度契約状況調査票!$E:$AW,12,FALSE)="②公益財団法人","公財","")))</f>
        <v/>
      </c>
      <c r="L16" s="19">
        <f>IF(A16="","",VLOOKUP(A16,[7]令和4年度契約状況調査票!$E:$AW,13,FALSE))</f>
        <v>0</v>
      </c>
      <c r="M16" s="20" t="str">
        <f>IF(A16="","",IF(VLOOKUP(A16,[7]令和4年度契約状況調査票!$E:$AW,13,FALSE)="国所管",VLOOKUP(A16,[7]令和4年度契約状況調査票!$E:$AW,24,FALSE),""))</f>
        <v/>
      </c>
      <c r="N16" s="21">
        <f>IF(A16="","",IF(AND(P16="○",O16="分担契約/単価契約"),"単価契約"&amp;CHAR(10)&amp;"予定調達総額 "&amp;TEXT(VLOOKUP(A16,[7]令和4年度契約状況調査票!$E:$AW,16,FALSE),"#,##0円")&amp;"(B)"&amp;CHAR(10)&amp;"分担契約"&amp;CHAR(10)&amp;VLOOKUP(A16,[7]令和4年度契約状況調査票!$E:$AW,32,FALSE),IF(AND(P16="○",O16="分担契約"),"分担契約"&amp;CHAR(10)&amp;"契約総額 "&amp;TEXT(VLOOKUP(A16,[7]令和4年度契約状況調査票!$E:$AW,16,FALSE),"#,##0円")&amp;"(B)"&amp;CHAR(10)&amp;VLOOKUP(A16,[7]令和4年度契約状況調査票!$E:$AW,32,FALSE),(IF(O16="分担契約/単価契約","単価契約"&amp;CHAR(10)&amp;"予定調達総額 "&amp;TEXT(VLOOKUP(A16,[7]令和4年度契約状況調査票!$E:$AW,16,FALSE),"#,##0円")&amp;CHAR(10)&amp;"分担契約"&amp;CHAR(10)&amp;VLOOKUP(A16,[7]令和4年度契約状況調査票!$E:$AW,32,FALSE),IF(O16="分担契約","分担契約"&amp;CHAR(10)&amp;"契約総額 "&amp;TEXT(VLOOKUP(A16,[7]令和4年度契約状況調査票!$E:$AW,16,FALSE),"#,##0円")&amp;CHAR(10)&amp;VLOOKUP(A16,[7]令和4年度契約状況調査票!$E:$AW,32,FALSE),IF(O16="単価契約","単価契約"&amp;CHAR(10)&amp;"予定調達総額 "&amp;TEXT(VLOOKUP(A16,[7]令和4年度契約状況調査票!$E:$AW,16,FALSE),"#,##0円")&amp;CHAR(10)&amp;VLOOKUP(A16,[7]令和4年度契約状況調査票!$E:$AW,32,FALSE),VLOOKUP(A16,[7]令和4年度契約状況調査票!$E:$AW,32,FALSE))))))))</f>
        <v>0</v>
      </c>
      <c r="O16" s="10" t="str">
        <f>IF(A16="","",VLOOKUP(A16,[7]令和4年度契約状況調査票!$E:$CE,53,FALSE))</f>
        <v>×</v>
      </c>
      <c r="P16" s="10" t="str">
        <f>IF(A16="","",IF(VLOOKUP(A16,[7]令和4年度契約状況調査票!$E:$AW,14,FALSE)="他官署で調達手続きを実施のため","×",IF(VLOOKUP(A16,[7]令和4年度契約状況調査票!$E:$AW,21,FALSE)="②同種の他の契約の予定価格を類推されるおそれがあるため公表しない","×","○")))</f>
        <v>○</v>
      </c>
    </row>
    <row r="17" spans="1:16" s="10" customFormat="1" ht="78" customHeight="1">
      <c r="A17" s="11">
        <f>IF(MAX([7]令和4年度契約状況調査票!E22:E24)&gt;=ROW()-5,ROW()-5,"")</f>
        <v>12</v>
      </c>
      <c r="B17" s="12" t="str">
        <f>IF(A17="","",VLOOKUP(A17,[7]令和4年度契約状況調査票!$E:$AW,5,FALSE))</f>
        <v>令和4年度金沢駅西合同庁舎の設備機器等に係る保守管理・点検業務
12ヶ月</v>
      </c>
      <c r="C17" s="13" t="str">
        <f>IF(A17="","",VLOOKUP(A17,[7]令和4年度契約状況調査票!$E:$AW,6,FALSE))</f>
        <v>支出負担行為担当官
金沢国税局総務部次長
中村　憲二
石川県金沢市広坂２－２－６０
ほか８官署等</v>
      </c>
      <c r="D17" s="14">
        <f>IF(A17="","",VLOOKUP(A17,[7]令和4年度契約状況調査票!$E:$AW,9,FALSE))</f>
        <v>44652</v>
      </c>
      <c r="E17" s="12" t="str">
        <f>IF(A17="","",VLOOKUP(A17,[7]令和4年度契約状況調査票!$E:$AW,10,FALSE))</f>
        <v>石川県ビルメンテナンス協同組合
石川県金沢市新神田５－２５－１</v>
      </c>
      <c r="F17" s="15">
        <f>IF(A17="","",VLOOKUP(A17,[7]令和4年度契約状況調査票!$E:$AW,11,FALSE))</f>
        <v>3220005001456</v>
      </c>
      <c r="G17" s="16" t="str">
        <f>IF(A17="","",IF(VLOOKUP(A17,[7]令和4年度契約状況調査票!$E:$AW,14,FALSE)="②一般競争入札（総合評価方式）","一般競争入札"&amp;CHAR(10)&amp;"（総合評価方式）","一般競争入札"))</f>
        <v>一般競争入札</v>
      </c>
      <c r="H17" s="17" t="str">
        <f>IF(A17="","",IF(VLOOKUP(A17,[7]令和4年度契約状況調査票!$E:$AW,16,FALSE)="他官署で調達手続きを実施のため","他官署で調達手続きを実施のため",IF(VLOOKUP(A17,[7]令和4年度契約状況調査票!$E:$AW,23,FALSE)="②同種の他の契約の予定価格を類推されるおそれがあるため公表しない","同種の他の契約の予定価格を類推されるおそれがあるため公表しない",IF(VLOOKUP(A17,[7]令和4年度契約状況調査票!$E:$AW,23,FALSE)="－","－",IF(VLOOKUP(A17,[7]令和4年度契約状況調査票!$E:$AW,7,FALSE)&lt;&gt;"",TEXT(VLOOKUP(A17,[7]令和4年度契約状況調査票!$E:$AW,16,FALSE),"#,##0円")&amp;CHAR(10)&amp;"(A)",VLOOKUP(A17,[7]令和4年度契約状況調査票!$E:$AW,16,FALSE))))))</f>
        <v>同種の他の契約の予定価格を類推されるおそれがあるため公表しない</v>
      </c>
      <c r="I17" s="17">
        <f>IF(A17="","",VLOOKUP(A17,[7]令和4年度契約状況調査票!$E:$AW,17,FALSE))</f>
        <v>11507064</v>
      </c>
      <c r="J17" s="18" t="str">
        <f>IF(A17="","",IF(VLOOKUP(A17,[7]令和4年度契約状況調査票!$E:$AW,16,FALSE)="他官署で調達手続きを実施のため","－",IF(VLOOKUP(A17,[7]令和4年度契約状況調査票!$E:$AW,23,FALSE)="②同種の他の契約の予定価格を類推されるおそれがあるため公表しない","－",IF(VLOOKUP(A17,[7]令和4年度契約状況調査票!$E:$AW,23,FALSE)="－","－",IF(VLOOKUP(A17,[7]令和4年度契約状況調査票!$E:$AW,7,FALSE)&lt;&gt;"",TEXT(VLOOKUP(A17,[7]令和4年度契約状況調査票!$E:$AW,19,FALSE),"#.0%")&amp;CHAR(10)&amp;"(B/A×100)",VLOOKUP(A17,[7]令和4年度契約状況調査票!$E:$AW,19,FALSE))))))</f>
        <v>－</v>
      </c>
      <c r="K17" s="19" t="str">
        <f>IF(A17="","",IF(VLOOKUP(A17,[7]令和4年度契約状況調査票!$E:$AW,12,FALSE)="①公益社団法人","公社",IF(VLOOKUP(A17,[7]令和4年度契約状況調査票!$E:$AW,12,FALSE)="②公益財団法人","公財","")))</f>
        <v/>
      </c>
      <c r="L17" s="19">
        <f>IF(A17="","",VLOOKUP(A17,[7]令和4年度契約状況調査票!$E:$AW,13,FALSE))</f>
        <v>0</v>
      </c>
      <c r="M17" s="20" t="str">
        <f>IF(A17="","",IF(VLOOKUP(A17,[7]令和4年度契約状況調査票!$E:$AW,13,FALSE)="国所管",VLOOKUP(A17,[7]令和4年度契約状況調査票!$E:$AW,24,FALSE),""))</f>
        <v/>
      </c>
      <c r="N17" s="21">
        <f>IF(A17="","",IF(AND(P17="○",O17="分担契約/単価契約"),"単価契約"&amp;CHAR(10)&amp;"予定調達総額 "&amp;TEXT(VLOOKUP(A17,[7]令和4年度契約状況調査票!$E:$AW,16,FALSE),"#,##0円")&amp;"(B)"&amp;CHAR(10)&amp;"分担契約"&amp;CHAR(10)&amp;VLOOKUP(A17,[7]令和4年度契約状況調査票!$E:$AW,32,FALSE),IF(AND(P17="○",O17="分担契約"),"分担契約"&amp;CHAR(10)&amp;"契約総額 "&amp;TEXT(VLOOKUP(A17,[7]令和4年度契約状況調査票!$E:$AW,16,FALSE),"#,##0円")&amp;"(B)"&amp;CHAR(10)&amp;VLOOKUP(A17,[7]令和4年度契約状況調査票!$E:$AW,32,FALSE),(IF(O17="分担契約/単価契約","単価契約"&amp;CHAR(10)&amp;"予定調達総額 "&amp;TEXT(VLOOKUP(A17,[7]令和4年度契約状況調査票!$E:$AW,16,FALSE),"#,##0円")&amp;CHAR(10)&amp;"分担契約"&amp;CHAR(10)&amp;VLOOKUP(A17,[7]令和4年度契約状況調査票!$E:$AW,32,FALSE),IF(O17="分担契約","分担契約"&amp;CHAR(10)&amp;"契約総額 "&amp;TEXT(VLOOKUP(A17,[7]令和4年度契約状況調査票!$E:$AW,16,FALSE),"#,##0円")&amp;CHAR(10)&amp;VLOOKUP(A17,[7]令和4年度契約状況調査票!$E:$AW,32,FALSE),IF(O17="単価契約","単価契約"&amp;CHAR(10)&amp;"予定調達総額 "&amp;TEXT(VLOOKUP(A17,[7]令和4年度契約状況調査票!$E:$AW,16,FALSE),"#,##0円")&amp;CHAR(10)&amp;VLOOKUP(A17,[7]令和4年度契約状況調査票!$E:$AW,32,FALSE),VLOOKUP(A17,[7]令和4年度契約状況調査票!$E:$AW,32,FALSE))))))))</f>
        <v>0</v>
      </c>
      <c r="O17" s="10" t="str">
        <f>IF(A17="","",VLOOKUP(A17,[7]令和4年度契約状況調査票!$E:$CE,53,FALSE))</f>
        <v>×</v>
      </c>
      <c r="P17" s="10" t="str">
        <f>IF(A17="","",IF(VLOOKUP(A17,[7]令和4年度契約状況調査票!$E:$AW,14,FALSE)="他官署で調達手続きを実施のため","×",IF(VLOOKUP(A17,[7]令和4年度契約状況調査票!$E:$AW,21,FALSE)="②同種の他の契約の予定価格を類推されるおそれがあるため公表しない","×","○")))</f>
        <v>○</v>
      </c>
    </row>
    <row r="18" spans="1:16" s="10" customFormat="1" ht="78" customHeight="1">
      <c r="A18" s="11">
        <f>IF(MAX([7]令和4年度契約状況調査票!E22:E24)&gt;=ROW()-5,ROW()-5,"")</f>
        <v>13</v>
      </c>
      <c r="B18" s="12" t="str">
        <f>IF(A18="","",VLOOKUP(A18,[7]令和4年度契約状況調査票!$E:$AW,5,FALSE))</f>
        <v>令和4年度小松日の出合同庁舎の設備機器等に係る保守管理・点検業務
12ヶ月</v>
      </c>
      <c r="C18" s="13" t="str">
        <f>IF(A18="","",VLOOKUP(A18,[7]令和4年度契約状況調査票!$E:$AW,6,FALSE))</f>
        <v>支出負担行為担当官
金沢国税局総務部次長
中村　憲二
石川県金沢市広坂２－２－６０
ほか３官署</v>
      </c>
      <c r="D18" s="14">
        <f>IF(A18="","",VLOOKUP(A18,[7]令和4年度契約状況調査票!$E:$AW,9,FALSE))</f>
        <v>44652</v>
      </c>
      <c r="E18" s="12" t="str">
        <f>IF(A18="","",VLOOKUP(A18,[7]令和4年度契約状況調査票!$E:$AW,10,FALSE))</f>
        <v>株式会社コーワ
福井県福井市三尾野町２９－２－１２</v>
      </c>
      <c r="F18" s="15">
        <f>IF(A18="","",VLOOKUP(A18,[7]令和4年度契約状況調査票!$E:$AW,11,FALSE))</f>
        <v>5210001001228</v>
      </c>
      <c r="G18" s="16" t="str">
        <f>IF(A18="","",IF(VLOOKUP(A18,[7]令和4年度契約状況調査票!$E:$AW,14,FALSE)="②一般競争入札（総合評価方式）","一般競争入札"&amp;CHAR(10)&amp;"（総合評価方式）","一般競争入札"))</f>
        <v>一般競争入札</v>
      </c>
      <c r="H18" s="17" t="str">
        <f>IF(A18="","",IF(VLOOKUP(A18,[7]令和4年度契約状況調査票!$E:$AW,16,FALSE)="他官署で調達手続きを実施のため","他官署で調達手続きを実施のため",IF(VLOOKUP(A18,[7]令和4年度契約状況調査票!$E:$AW,23,FALSE)="②同種の他の契約の予定価格を類推されるおそれがあるため公表しない","同種の他の契約の予定価格を類推されるおそれがあるため公表しない",IF(VLOOKUP(A18,[7]令和4年度契約状況調査票!$E:$AW,23,FALSE)="－","－",IF(VLOOKUP(A18,[7]令和4年度契約状況調査票!$E:$AW,7,FALSE)&lt;&gt;"",TEXT(VLOOKUP(A18,[7]令和4年度契約状況調査票!$E:$AW,16,FALSE),"#,##0円")&amp;CHAR(10)&amp;"(A)",VLOOKUP(A18,[7]令和4年度契約状況調査票!$E:$AW,16,FALSE))))))</f>
        <v>同種の他の契約の予定価格を類推されるおそれがあるため公表しない</v>
      </c>
      <c r="I18" s="17">
        <f>IF(A18="","",VLOOKUP(A18,[7]令和4年度契約状況調査票!$E:$AW,17,FALSE))</f>
        <v>3879593</v>
      </c>
      <c r="J18" s="18" t="str">
        <f>IF(A18="","",IF(VLOOKUP(A18,[7]令和4年度契約状況調査票!$E:$AW,16,FALSE)="他官署で調達手続きを実施のため","－",IF(VLOOKUP(A18,[7]令和4年度契約状況調査票!$E:$AW,23,FALSE)="②同種の他の契約の予定価格を類推されるおそれがあるため公表しない","－",IF(VLOOKUP(A18,[7]令和4年度契約状況調査票!$E:$AW,23,FALSE)="－","－",IF(VLOOKUP(A18,[7]令和4年度契約状況調査票!$E:$AW,7,FALSE)&lt;&gt;"",TEXT(VLOOKUP(A18,[7]令和4年度契約状況調査票!$E:$AW,19,FALSE),"#.0%")&amp;CHAR(10)&amp;"(B/A×100)",VLOOKUP(A18,[7]令和4年度契約状況調査票!$E:$AW,19,FALSE))))))</f>
        <v>－</v>
      </c>
      <c r="K18" s="19" t="str">
        <f>IF(A18="","",IF(VLOOKUP(A18,[7]令和4年度契約状況調査票!$E:$AW,12,FALSE)="①公益社団法人","公社",IF(VLOOKUP(A18,[7]令和4年度契約状況調査票!$E:$AW,12,FALSE)="②公益財団法人","公財","")))</f>
        <v/>
      </c>
      <c r="L18" s="19">
        <f>IF(A18="","",VLOOKUP(A18,[7]令和4年度契約状況調査票!$E:$AW,13,FALSE))</f>
        <v>0</v>
      </c>
      <c r="M18" s="20" t="str">
        <f>IF(A18="","",IF(VLOOKUP(A18,[7]令和4年度契約状況調査票!$E:$AW,13,FALSE)="国所管",VLOOKUP(A18,[7]令和4年度契約状況調査票!$E:$AW,24,FALSE),""))</f>
        <v/>
      </c>
      <c r="N18" s="21">
        <f>IF(A18="","",IF(AND(P18="○",O18="分担契約/単価契約"),"単価契約"&amp;CHAR(10)&amp;"予定調達総額 "&amp;TEXT(VLOOKUP(A18,[7]令和4年度契約状況調査票!$E:$AW,16,FALSE),"#,##0円")&amp;"(B)"&amp;CHAR(10)&amp;"分担契約"&amp;CHAR(10)&amp;VLOOKUP(A18,[7]令和4年度契約状況調査票!$E:$AW,32,FALSE),IF(AND(P18="○",O18="分担契約"),"分担契約"&amp;CHAR(10)&amp;"契約総額 "&amp;TEXT(VLOOKUP(A18,[7]令和4年度契約状況調査票!$E:$AW,16,FALSE),"#,##0円")&amp;"(B)"&amp;CHAR(10)&amp;VLOOKUP(A18,[7]令和4年度契約状況調査票!$E:$AW,32,FALSE),(IF(O18="分担契約/単価契約","単価契約"&amp;CHAR(10)&amp;"予定調達総額 "&amp;TEXT(VLOOKUP(A18,[7]令和4年度契約状況調査票!$E:$AW,16,FALSE),"#,##0円")&amp;CHAR(10)&amp;"分担契約"&amp;CHAR(10)&amp;VLOOKUP(A18,[7]令和4年度契約状況調査票!$E:$AW,32,FALSE),IF(O18="分担契約","分担契約"&amp;CHAR(10)&amp;"契約総額 "&amp;TEXT(VLOOKUP(A18,[7]令和4年度契約状況調査票!$E:$AW,16,FALSE),"#,##0円")&amp;CHAR(10)&amp;VLOOKUP(A18,[7]令和4年度契約状況調査票!$E:$AW,32,FALSE),IF(O18="単価契約","単価契約"&amp;CHAR(10)&amp;"予定調達総額 "&amp;TEXT(VLOOKUP(A18,[7]令和4年度契約状況調査票!$E:$AW,16,FALSE),"#,##0円")&amp;CHAR(10)&amp;VLOOKUP(A18,[7]令和4年度契約状況調査票!$E:$AW,32,FALSE),VLOOKUP(A18,[7]令和4年度契約状況調査票!$E:$AW,32,FALSE))))))))</f>
        <v>0</v>
      </c>
      <c r="O18" s="10" t="str">
        <f>IF(A18="","",VLOOKUP(A18,[7]令和4年度契約状況調査票!$E:$CE,53,FALSE))</f>
        <v>×</v>
      </c>
      <c r="P18" s="10" t="str">
        <f>IF(A18="","",IF(VLOOKUP(A18,[7]令和4年度契約状況調査票!$E:$AW,14,FALSE)="他官署で調達手続きを実施のため","×",IF(VLOOKUP(A18,[7]令和4年度契約状況調査票!$E:$AW,21,FALSE)="②同種の他の契約の予定価格を類推されるおそれがあるため公表しない","×","○")))</f>
        <v>○</v>
      </c>
    </row>
    <row r="19" spans="1:16" s="10" customFormat="1" ht="78" customHeight="1">
      <c r="A19" s="11">
        <f>IF(MAX([7]令和4年度契約状況調査票!E22:E25)&gt;=ROW()-5,ROW()-5,"")</f>
        <v>14</v>
      </c>
      <c r="B19" s="12" t="str">
        <f>IF(A19="","",VLOOKUP(A19,[7]令和4年度契約状況調査票!$E:$AW,5,FALSE))</f>
        <v>令和4年度七尾西湊合同庁舎の設備機器等に係る保守管理・点検業務
12ヶ月</v>
      </c>
      <c r="C19" s="13" t="str">
        <f>IF(A19="","",VLOOKUP(A19,[7]令和4年度契約状況調査票!$E:$AW,6,FALSE))</f>
        <v>支出負担行為担当官
金沢国税局総務部次長
中村　憲二
石川県金沢市広坂２－２－６０
ほか１官署</v>
      </c>
      <c r="D19" s="14">
        <f>IF(A19="","",VLOOKUP(A19,[7]令和4年度契約状況調査票!$E:$AW,9,FALSE))</f>
        <v>44652</v>
      </c>
      <c r="E19" s="12" t="str">
        <f>IF(A19="","",VLOOKUP(A19,[7]令和4年度契約状況調査票!$E:$AW,10,FALSE))</f>
        <v>信越ビル美装株式会社
長野県長野市大字高田６５４－１</v>
      </c>
      <c r="F19" s="15">
        <f>IF(A19="","",VLOOKUP(A19,[7]令和4年度契約状況調査票!$E:$AW,11,FALSE))</f>
        <v>2100001001274</v>
      </c>
      <c r="G19" s="16" t="str">
        <f>IF(A19="","",IF(VLOOKUP(A19,[7]令和4年度契約状況調査票!$E:$AW,14,FALSE)="②一般競争入札（総合評価方式）","一般競争入札"&amp;CHAR(10)&amp;"（総合評価方式）","一般競争入札"))</f>
        <v>一般競争入札</v>
      </c>
      <c r="H19" s="17" t="str">
        <f>IF(A19="","",IF(VLOOKUP(A19,[7]令和4年度契約状況調査票!$E:$AW,16,FALSE)="他官署で調達手続きを実施のため","他官署で調達手続きを実施のため",IF(VLOOKUP(A19,[7]令和4年度契約状況調査票!$E:$AW,23,FALSE)="②同種の他の契約の予定価格を類推されるおそれがあるため公表しない","同種の他の契約の予定価格を類推されるおそれがあるため公表しない",IF(VLOOKUP(A19,[7]令和4年度契約状況調査票!$E:$AW,23,FALSE)="－","－",IF(VLOOKUP(A19,[7]令和4年度契約状況調査票!$E:$AW,7,FALSE)&lt;&gt;"",TEXT(VLOOKUP(A19,[7]令和4年度契約状況調査票!$E:$AW,16,FALSE),"#,##0円")&amp;CHAR(10)&amp;"(A)",VLOOKUP(A19,[7]令和4年度契約状況調査票!$E:$AW,16,FALSE))))))</f>
        <v>同種の他の契約の予定価格を類推されるおそれがあるため公表しない</v>
      </c>
      <c r="I19" s="17">
        <f>IF(A19="","",VLOOKUP(A19,[7]令和4年度契約状況調査票!$E:$AW,17,FALSE))</f>
        <v>2118900</v>
      </c>
      <c r="J19" s="18" t="str">
        <f>IF(A19="","",IF(VLOOKUP(A19,[7]令和4年度契約状況調査票!$E:$AW,16,FALSE)="他官署で調達手続きを実施のため","－",IF(VLOOKUP(A19,[7]令和4年度契約状況調査票!$E:$AW,23,FALSE)="②同種の他の契約の予定価格を類推されるおそれがあるため公表しない","－",IF(VLOOKUP(A19,[7]令和4年度契約状況調査票!$E:$AW,23,FALSE)="－","－",IF(VLOOKUP(A19,[7]令和4年度契約状況調査票!$E:$AW,7,FALSE)&lt;&gt;"",TEXT(VLOOKUP(A19,[7]令和4年度契約状況調査票!$E:$AW,19,FALSE),"#.0%")&amp;CHAR(10)&amp;"(B/A×100)",VLOOKUP(A19,[7]令和4年度契約状況調査票!$E:$AW,19,FALSE))))))</f>
        <v>－</v>
      </c>
      <c r="K19" s="19" t="str">
        <f>IF(A19="","",IF(VLOOKUP(A19,[7]令和4年度契約状況調査票!$E:$AW,12,FALSE)="①公益社団法人","公社",IF(VLOOKUP(A19,[7]令和4年度契約状況調査票!$E:$AW,12,FALSE)="②公益財団法人","公財","")))</f>
        <v/>
      </c>
      <c r="L19" s="19">
        <f>IF(A19="","",VLOOKUP(A19,[7]令和4年度契約状況調査票!$E:$AW,13,FALSE))</f>
        <v>0</v>
      </c>
      <c r="M19" s="20" t="str">
        <f>IF(A19="","",IF(VLOOKUP(A19,[7]令和4年度契約状況調査票!$E:$AW,13,FALSE)="国所管",VLOOKUP(A19,[7]令和4年度契約状況調査票!$E:$AW,24,FALSE),""))</f>
        <v/>
      </c>
      <c r="N19" s="21">
        <f>IF(A19="","",IF(AND(P19="○",O19="分担契約/単価契約"),"単価契約"&amp;CHAR(10)&amp;"予定調達総額 "&amp;TEXT(VLOOKUP(A19,[7]令和4年度契約状況調査票!$E:$AW,16,FALSE),"#,##0円")&amp;"(B)"&amp;CHAR(10)&amp;"分担契約"&amp;CHAR(10)&amp;VLOOKUP(A19,[7]令和4年度契約状況調査票!$E:$AW,32,FALSE),IF(AND(P19="○",O19="分担契約"),"分担契約"&amp;CHAR(10)&amp;"契約総額 "&amp;TEXT(VLOOKUP(A19,[7]令和4年度契約状況調査票!$E:$AW,16,FALSE),"#,##0円")&amp;"(B)"&amp;CHAR(10)&amp;VLOOKUP(A19,[7]令和4年度契約状況調査票!$E:$AW,32,FALSE),(IF(O19="分担契約/単価契約","単価契約"&amp;CHAR(10)&amp;"予定調達総額 "&amp;TEXT(VLOOKUP(A19,[7]令和4年度契約状況調査票!$E:$AW,16,FALSE),"#,##0円")&amp;CHAR(10)&amp;"分担契約"&amp;CHAR(10)&amp;VLOOKUP(A19,[7]令和4年度契約状況調査票!$E:$AW,32,FALSE),IF(O19="分担契約","分担契約"&amp;CHAR(10)&amp;"契約総額 "&amp;TEXT(VLOOKUP(A19,[7]令和4年度契約状況調査票!$E:$AW,16,FALSE),"#,##0円")&amp;CHAR(10)&amp;VLOOKUP(A19,[7]令和4年度契約状況調査票!$E:$AW,32,FALSE),IF(O19="単価契約","単価契約"&amp;CHAR(10)&amp;"予定調達総額 "&amp;TEXT(VLOOKUP(A19,[7]令和4年度契約状況調査票!$E:$AW,16,FALSE),"#,##0円")&amp;CHAR(10)&amp;VLOOKUP(A19,[7]令和4年度契約状況調査票!$E:$AW,32,FALSE),VLOOKUP(A19,[7]令和4年度契約状況調査票!$E:$AW,32,FALSE))))))))</f>
        <v>0</v>
      </c>
      <c r="O19" s="10" t="str">
        <f>IF(A19="","",VLOOKUP(A19,[7]令和4年度契約状況調査票!$E:$CE,53,FALSE))</f>
        <v>×</v>
      </c>
      <c r="P19" s="10" t="str">
        <f>IF(A19="","",IF(VLOOKUP(A19,[7]令和4年度契約状況調査票!$E:$AW,14,FALSE)="他官署で調達手続きを実施のため","×",IF(VLOOKUP(A19,[7]令和4年度契約状況調査票!$E:$AW,21,FALSE)="②同種の他の契約の予定価格を類推されるおそれがあるため公表しない","×","○")))</f>
        <v>○</v>
      </c>
    </row>
    <row r="20" spans="1:16" s="10" customFormat="1" ht="78" customHeight="1">
      <c r="A20" s="11">
        <f>IF(MAX([7]令和4年度契約状況調査票!E22:E26)&gt;=ROW()-5,ROW()-5,"")</f>
        <v>15</v>
      </c>
      <c r="B20" s="12" t="str">
        <f>IF(A20="","",VLOOKUP(A20,[7]令和4年度契約状況調査票!$E:$AW,5,FALSE))</f>
        <v>令和4年度敦賀駅前合同庁舎の設備機器等に係る保守管理・点検業務
12ヶ月</v>
      </c>
      <c r="C20" s="13" t="str">
        <f>IF(A20="","",VLOOKUP(A20,[7]令和4年度契約状況調査票!$E:$AW,6,FALSE))</f>
        <v>支出負担行為担当官
金沢国税局総務部次長
中村　憲二
石川県金沢市広坂２－２－６０
ほか２官署</v>
      </c>
      <c r="D20" s="14">
        <f>IF(A20="","",VLOOKUP(A20,[7]令和4年度契約状況調査票!$E:$AW,9,FALSE))</f>
        <v>44652</v>
      </c>
      <c r="E20" s="12" t="str">
        <f>IF(A20="","",VLOOKUP(A20,[7]令和4年度契約状況調査票!$E:$AW,10,FALSE))</f>
        <v>信越ビル美装株式会社
長野県長野市大字高田６５４－１</v>
      </c>
      <c r="F20" s="15">
        <f>IF(A20="","",VLOOKUP(A20,[7]令和4年度契約状況調査票!$E:$AW,11,FALSE))</f>
        <v>2100001001274</v>
      </c>
      <c r="G20" s="16" t="str">
        <f>IF(A20="","",IF(VLOOKUP(A20,[7]令和4年度契約状況調査票!$E:$AW,14,FALSE)="②一般競争入札（総合評価方式）","一般競争入札"&amp;CHAR(10)&amp;"（総合評価方式）","一般競争入札"))</f>
        <v>一般競争入札</v>
      </c>
      <c r="H20" s="17" t="str">
        <f>IF(A20="","",IF(VLOOKUP(A20,[7]令和4年度契約状況調査票!$E:$AW,16,FALSE)="他官署で調達手続きを実施のため","他官署で調達手続きを実施のため",IF(VLOOKUP(A20,[7]令和4年度契約状況調査票!$E:$AW,23,FALSE)="②同種の他の契約の予定価格を類推されるおそれがあるため公表しない","同種の他の契約の予定価格を類推されるおそれがあるため公表しない",IF(VLOOKUP(A20,[7]令和4年度契約状況調査票!$E:$AW,23,FALSE)="－","－",IF(VLOOKUP(A20,[7]令和4年度契約状況調査票!$E:$AW,7,FALSE)&lt;&gt;"",TEXT(VLOOKUP(A20,[7]令和4年度契約状況調査票!$E:$AW,16,FALSE),"#,##0円")&amp;CHAR(10)&amp;"(A)",VLOOKUP(A20,[7]令和4年度契約状況調査票!$E:$AW,16,FALSE))))))</f>
        <v>同種の他の契約の予定価格を類推されるおそれがあるため公表しない</v>
      </c>
      <c r="I20" s="17">
        <f>IF(A20="","",VLOOKUP(A20,[7]令和4年度契約状況調査票!$E:$AW,17,FALSE))</f>
        <v>1897760</v>
      </c>
      <c r="J20" s="18" t="str">
        <f>IF(A20="","",IF(VLOOKUP(A20,[7]令和4年度契約状況調査票!$E:$AW,16,FALSE)="他官署で調達手続きを実施のため","－",IF(VLOOKUP(A20,[7]令和4年度契約状況調査票!$E:$AW,23,FALSE)="②同種の他の契約の予定価格を類推されるおそれがあるため公表しない","－",IF(VLOOKUP(A20,[7]令和4年度契約状況調査票!$E:$AW,23,FALSE)="－","－",IF(VLOOKUP(A20,[7]令和4年度契約状況調査票!$E:$AW,7,FALSE)&lt;&gt;"",TEXT(VLOOKUP(A20,[7]令和4年度契約状況調査票!$E:$AW,19,FALSE),"#.0%")&amp;CHAR(10)&amp;"(B/A×100)",VLOOKUP(A20,[7]令和4年度契約状況調査票!$E:$AW,19,FALSE))))))</f>
        <v>－</v>
      </c>
      <c r="K20" s="19" t="str">
        <f>IF(A20="","",IF(VLOOKUP(A20,[7]令和4年度契約状況調査票!$E:$AW,12,FALSE)="①公益社団法人","公社",IF(VLOOKUP(A20,[7]令和4年度契約状況調査票!$E:$AW,12,FALSE)="②公益財団法人","公財","")))</f>
        <v/>
      </c>
      <c r="L20" s="19">
        <f>IF(A20="","",VLOOKUP(A20,[7]令和4年度契約状況調査票!$E:$AW,13,FALSE))</f>
        <v>0</v>
      </c>
      <c r="M20" s="20" t="str">
        <f>IF(A20="","",IF(VLOOKUP(A20,[7]令和4年度契約状況調査票!$E:$AW,13,FALSE)="国所管",VLOOKUP(A20,[7]令和4年度契約状況調査票!$E:$AW,24,FALSE),""))</f>
        <v/>
      </c>
      <c r="N20" s="21">
        <f>IF(A20="","",IF(AND(P20="○",O20="分担契約/単価契約"),"単価契約"&amp;CHAR(10)&amp;"予定調達総額 "&amp;TEXT(VLOOKUP(A20,[7]令和4年度契約状況調査票!$E:$AW,16,FALSE),"#,##0円")&amp;"(B)"&amp;CHAR(10)&amp;"分担契約"&amp;CHAR(10)&amp;VLOOKUP(A20,[7]令和4年度契約状況調査票!$E:$AW,32,FALSE),IF(AND(P20="○",O20="分担契約"),"分担契約"&amp;CHAR(10)&amp;"契約総額 "&amp;TEXT(VLOOKUP(A20,[7]令和4年度契約状況調査票!$E:$AW,16,FALSE),"#,##0円")&amp;"(B)"&amp;CHAR(10)&amp;VLOOKUP(A20,[7]令和4年度契約状況調査票!$E:$AW,32,FALSE),(IF(O20="分担契約/単価契約","単価契約"&amp;CHAR(10)&amp;"予定調達総額 "&amp;TEXT(VLOOKUP(A20,[7]令和4年度契約状況調査票!$E:$AW,16,FALSE),"#,##0円")&amp;CHAR(10)&amp;"分担契約"&amp;CHAR(10)&amp;VLOOKUP(A20,[7]令和4年度契約状況調査票!$E:$AW,32,FALSE),IF(O20="分担契約","分担契約"&amp;CHAR(10)&amp;"契約総額 "&amp;TEXT(VLOOKUP(A20,[7]令和4年度契約状況調査票!$E:$AW,16,FALSE),"#,##0円")&amp;CHAR(10)&amp;VLOOKUP(A20,[7]令和4年度契約状況調査票!$E:$AW,32,FALSE),IF(O20="単価契約","単価契約"&amp;CHAR(10)&amp;"予定調達総額 "&amp;TEXT(VLOOKUP(A20,[7]令和4年度契約状況調査票!$E:$AW,16,FALSE),"#,##0円")&amp;CHAR(10)&amp;VLOOKUP(A20,[7]令和4年度契約状況調査票!$E:$AW,32,FALSE),VLOOKUP(A20,[7]令和4年度契約状況調査票!$E:$AW,32,FALSE))))))))</f>
        <v>0</v>
      </c>
      <c r="O20" s="10" t="str">
        <f>IF(A20="","",VLOOKUP(A20,[7]令和4年度契約状況調査票!$E:$CE,53,FALSE))</f>
        <v>×</v>
      </c>
      <c r="P20" s="10" t="str">
        <f>IF(A20="","",IF(VLOOKUP(A20,[7]令和4年度契約状況調査票!$E:$AW,14,FALSE)="他官署で調達手続きを実施のため","×",IF(VLOOKUP(A20,[7]令和4年度契約状況調査票!$E:$AW,21,FALSE)="②同種の他の契約の予定価格を類推されるおそれがあるため公表しない","×","○")))</f>
        <v>○</v>
      </c>
    </row>
    <row r="21" spans="1:16" s="10" customFormat="1" ht="78" customHeight="1">
      <c r="A21" s="11">
        <f>IF(MAX([7]令和4年度契約状況調査票!E22:E27)&gt;=ROW()-5,ROW()-5,"")</f>
        <v>16</v>
      </c>
      <c r="B21" s="12" t="str">
        <f>IF(A21="","",VLOOKUP(A21,[7]令和4年度契約状況調査票!$E:$AW,5,FALSE))</f>
        <v>令和4年度魚津合同庁舎の設備機器等に係る保守管理・点検業務
12ヶ月</v>
      </c>
      <c r="C21" s="13" t="str">
        <f>IF(A21="","",VLOOKUP(A21,[7]令和4年度契約状況調査票!$E:$AW,6,FALSE))</f>
        <v>支出負担行為担当官
金沢国税局総務部次長
中村　憲二
石川県金沢市広坂２－２－６０
ほか３官署</v>
      </c>
      <c r="D21" s="14">
        <f>IF(A21="","",VLOOKUP(A21,[7]令和4年度契約状況調査票!$E:$AW,9,FALSE))</f>
        <v>44652</v>
      </c>
      <c r="E21" s="12" t="str">
        <f>IF(A21="","",VLOOKUP(A21,[7]令和4年度契約状況調査票!$E:$AW,10,FALSE))</f>
        <v>信越ビル美装株式会社
長野県長野市大字高田６５４－１</v>
      </c>
      <c r="F21" s="15">
        <f>IF(A21="","",VLOOKUP(A21,[7]令和4年度契約状況調査票!$E:$AW,11,FALSE))</f>
        <v>2100001001274</v>
      </c>
      <c r="G21" s="16" t="str">
        <f>IF(A21="","",IF(VLOOKUP(A21,[7]令和4年度契約状況調査票!$E:$AW,14,FALSE)="②一般競争入札（総合評価方式）","一般競争入札"&amp;CHAR(10)&amp;"（総合評価方式）","一般競争入札"))</f>
        <v>一般競争入札</v>
      </c>
      <c r="H21" s="17" t="str">
        <f>IF(A21="","",IF(VLOOKUP(A21,[7]令和4年度契約状況調査票!$E:$AW,16,FALSE)="他官署で調達手続きを実施のため","他官署で調達手続きを実施のため",IF(VLOOKUP(A21,[7]令和4年度契約状況調査票!$E:$AW,23,FALSE)="②同種の他の契約の予定価格を類推されるおそれがあるため公表しない","同種の他の契約の予定価格を類推されるおそれがあるため公表しない",IF(VLOOKUP(A21,[7]令和4年度契約状況調査票!$E:$AW,23,FALSE)="－","－",IF(VLOOKUP(A21,[7]令和4年度契約状況調査票!$E:$AW,7,FALSE)&lt;&gt;"",TEXT(VLOOKUP(A21,[7]令和4年度契約状況調査票!$E:$AW,16,FALSE),"#,##0円")&amp;CHAR(10)&amp;"(A)",VLOOKUP(A21,[7]令和4年度契約状況調査票!$E:$AW,16,FALSE))))))</f>
        <v>同種の他の契約の予定価格を類推されるおそれがあるため公表しない</v>
      </c>
      <c r="I21" s="17">
        <f>IF(A21="","",VLOOKUP(A21,[7]令和4年度契約状況調査票!$E:$AW,17,FALSE))</f>
        <v>2836034</v>
      </c>
      <c r="J21" s="18" t="str">
        <f>IF(A21="","",IF(VLOOKUP(A21,[7]令和4年度契約状況調査票!$E:$AW,16,FALSE)="他官署で調達手続きを実施のため","－",IF(VLOOKUP(A21,[7]令和4年度契約状況調査票!$E:$AW,23,FALSE)="②同種の他の契約の予定価格を類推されるおそれがあるため公表しない","－",IF(VLOOKUP(A21,[7]令和4年度契約状況調査票!$E:$AW,23,FALSE)="－","－",IF(VLOOKUP(A21,[7]令和4年度契約状況調査票!$E:$AW,7,FALSE)&lt;&gt;"",TEXT(VLOOKUP(A21,[7]令和4年度契約状況調査票!$E:$AW,19,FALSE),"#.0%")&amp;CHAR(10)&amp;"(B/A×100)",VLOOKUP(A21,[7]令和4年度契約状況調査票!$E:$AW,19,FALSE))))))</f>
        <v>－</v>
      </c>
      <c r="K21" s="19" t="str">
        <f>IF(A21="","",IF(VLOOKUP(A21,[7]令和4年度契約状況調査票!$E:$AW,12,FALSE)="①公益社団法人","公社",IF(VLOOKUP(A21,[7]令和4年度契約状況調査票!$E:$AW,12,FALSE)="②公益財団法人","公財","")))</f>
        <v/>
      </c>
      <c r="L21" s="19">
        <f>IF(A21="","",VLOOKUP(A21,[7]令和4年度契約状況調査票!$E:$AW,13,FALSE))</f>
        <v>0</v>
      </c>
      <c r="M21" s="20" t="str">
        <f>IF(A21="","",IF(VLOOKUP(A21,[7]令和4年度契約状況調査票!$E:$AW,13,FALSE)="国所管",VLOOKUP(A21,[7]令和4年度契約状況調査票!$E:$AW,24,FALSE),""))</f>
        <v/>
      </c>
      <c r="N21" s="21">
        <f>IF(A21="","",IF(AND(P21="○",O21="分担契約/単価契約"),"単価契約"&amp;CHAR(10)&amp;"予定調達総額 "&amp;TEXT(VLOOKUP(A21,[7]令和4年度契約状況調査票!$E:$AW,16,FALSE),"#,##0円")&amp;"(B)"&amp;CHAR(10)&amp;"分担契約"&amp;CHAR(10)&amp;VLOOKUP(A21,[7]令和4年度契約状況調査票!$E:$AW,32,FALSE),IF(AND(P21="○",O21="分担契約"),"分担契約"&amp;CHAR(10)&amp;"契約総額 "&amp;TEXT(VLOOKUP(A21,[7]令和4年度契約状況調査票!$E:$AW,16,FALSE),"#,##0円")&amp;"(B)"&amp;CHAR(10)&amp;VLOOKUP(A21,[7]令和4年度契約状況調査票!$E:$AW,32,FALSE),(IF(O21="分担契約/単価契約","単価契約"&amp;CHAR(10)&amp;"予定調達総額 "&amp;TEXT(VLOOKUP(A21,[7]令和4年度契約状況調査票!$E:$AW,16,FALSE),"#,##0円")&amp;CHAR(10)&amp;"分担契約"&amp;CHAR(10)&amp;VLOOKUP(A21,[7]令和4年度契約状況調査票!$E:$AW,32,FALSE),IF(O21="分担契約","分担契約"&amp;CHAR(10)&amp;"契約総額 "&amp;TEXT(VLOOKUP(A21,[7]令和4年度契約状況調査票!$E:$AW,16,FALSE),"#,##0円")&amp;CHAR(10)&amp;VLOOKUP(A21,[7]令和4年度契約状況調査票!$E:$AW,32,FALSE),IF(O21="単価契約","単価契約"&amp;CHAR(10)&amp;"予定調達総額 "&amp;TEXT(VLOOKUP(A21,[7]令和4年度契約状況調査票!$E:$AW,16,FALSE),"#,##0円")&amp;CHAR(10)&amp;VLOOKUP(A21,[7]令和4年度契約状況調査票!$E:$AW,32,FALSE),VLOOKUP(A21,[7]令和4年度契約状況調査票!$E:$AW,32,FALSE))))))))</f>
        <v>0</v>
      </c>
      <c r="O21" s="10" t="str">
        <f>IF(A21="","",VLOOKUP(A21,[7]令和4年度契約状況調査票!$E:$CE,53,FALSE))</f>
        <v>×</v>
      </c>
      <c r="P21" s="10" t="str">
        <f>IF(A21="","",IF(VLOOKUP(A21,[7]令和4年度契約状況調査票!$E:$AW,14,FALSE)="他官署で調達手続きを実施のため","×",IF(VLOOKUP(A21,[7]令和4年度契約状況調査票!$E:$AW,21,FALSE)="②同種の他の契約の予定価格を類推されるおそれがあるため公表しない","×","○")))</f>
        <v>○</v>
      </c>
    </row>
    <row r="22" spans="1:16" s="10" customFormat="1" ht="78" customHeight="1">
      <c r="A22" s="11">
        <f>IF(MAX([7]令和4年度契約状況調査票!E22:E28)&gt;=ROW()-5,ROW()-5,"")</f>
        <v>17</v>
      </c>
      <c r="B22" s="12" t="str">
        <f>IF(A22="","",VLOOKUP(A22,[7]令和4年度契約状況調査票!$E:$AW,5,FALSE))</f>
        <v>令和4年度富山丸の内合同庁舎の設備機器等に係る保守管理・点検業務
12ヶ月</v>
      </c>
      <c r="C22" s="13" t="str">
        <f>IF(A22="","",VLOOKUP(A22,[7]令和4年度契約状況調査票!$E:$AW,6,FALSE))</f>
        <v>支出負担行為担当官
金沢国税局総務部次長
中村　憲二
石川県金沢市広坂２－２－６０
ほか３官署</v>
      </c>
      <c r="D22" s="14">
        <f>IF(A22="","",VLOOKUP(A22,[7]令和4年度契約状況調査票!$E:$AW,9,FALSE))</f>
        <v>44652</v>
      </c>
      <c r="E22" s="12" t="str">
        <f>IF(A22="","",VLOOKUP(A22,[7]令和4年度契約状況調査票!$E:$AW,10,FALSE))</f>
        <v>株式会社全研ビルサービス
新潟県三条市西本成寺２－２９－９</v>
      </c>
      <c r="F22" s="15">
        <f>IF(A22="","",VLOOKUP(A22,[7]令和4年度契約状況調査票!$E:$AW,11,FALSE))</f>
        <v>5110001014330</v>
      </c>
      <c r="G22" s="16" t="str">
        <f>IF(A22="","",IF(VLOOKUP(A22,[7]令和4年度契約状況調査票!$E:$AW,14,FALSE)="②一般競争入札（総合評価方式）","一般競争入札"&amp;CHAR(10)&amp;"（総合評価方式）","一般競争入札"))</f>
        <v>一般競争入札</v>
      </c>
      <c r="H22" s="17" t="str">
        <f>IF(A22="","",IF(VLOOKUP(A22,[7]令和4年度契約状況調査票!$E:$AW,16,FALSE)="他官署で調達手続きを実施のため","他官署で調達手続きを実施のため",IF(VLOOKUP(A22,[7]令和4年度契約状況調査票!$E:$AW,23,FALSE)="②同種の他の契約の予定価格を類推されるおそれがあるため公表しない","同種の他の契約の予定価格を類推されるおそれがあるため公表しない",IF(VLOOKUP(A22,[7]令和4年度契約状況調査票!$E:$AW,23,FALSE)="－","－",IF(VLOOKUP(A22,[7]令和4年度契約状況調査票!$E:$AW,7,FALSE)&lt;&gt;"",TEXT(VLOOKUP(A22,[7]令和4年度契約状況調査票!$E:$AW,16,FALSE),"#,##0円")&amp;CHAR(10)&amp;"(A)",VLOOKUP(A22,[7]令和4年度契約状況調査票!$E:$AW,16,FALSE))))))</f>
        <v>同種の他の契約の予定価格を類推されるおそれがあるため公表しない</v>
      </c>
      <c r="I22" s="17">
        <f>IF(A22="","",VLOOKUP(A22,[7]令和4年度契約状況調査票!$E:$AW,17,FALSE))</f>
        <v>11923343</v>
      </c>
      <c r="J22" s="18" t="str">
        <f>IF(A22="","",IF(VLOOKUP(A22,[7]令和4年度契約状況調査票!$E:$AW,16,FALSE)="他官署で調達手続きを実施のため","－",IF(VLOOKUP(A22,[7]令和4年度契約状況調査票!$E:$AW,23,FALSE)="②同種の他の契約の予定価格を類推されるおそれがあるため公表しない","－",IF(VLOOKUP(A22,[7]令和4年度契約状況調査票!$E:$AW,23,FALSE)="－","－",IF(VLOOKUP(A22,[7]令和4年度契約状況調査票!$E:$AW,7,FALSE)&lt;&gt;"",TEXT(VLOOKUP(A22,[7]令和4年度契約状況調査票!$E:$AW,19,FALSE),"#.0%")&amp;CHAR(10)&amp;"(B/A×100)",VLOOKUP(A22,[7]令和4年度契約状況調査票!$E:$AW,19,FALSE))))))</f>
        <v>－</v>
      </c>
      <c r="K22" s="19" t="str">
        <f>IF(A22="","",IF(VLOOKUP(A22,[7]令和4年度契約状況調査票!$E:$AW,12,FALSE)="①公益社団法人","公社",IF(VLOOKUP(A22,[7]令和4年度契約状況調査票!$E:$AW,12,FALSE)="②公益財団法人","公財","")))</f>
        <v/>
      </c>
      <c r="L22" s="19">
        <f>IF(A22="","",VLOOKUP(A22,[7]令和4年度契約状況調査票!$E:$AW,13,FALSE))</f>
        <v>0</v>
      </c>
      <c r="M22" s="20" t="str">
        <f>IF(A22="","",IF(VLOOKUP(A22,[7]令和4年度契約状況調査票!$E:$AW,13,FALSE)="国所管",VLOOKUP(A22,[7]令和4年度契約状況調査票!$E:$AW,24,FALSE),""))</f>
        <v/>
      </c>
      <c r="N22" s="21">
        <f>IF(A22="","",IF(AND(P22="○",O22="分担契約/単価契約"),"単価契約"&amp;CHAR(10)&amp;"予定調達総額 "&amp;TEXT(VLOOKUP(A22,[7]令和4年度契約状況調査票!$E:$AW,16,FALSE),"#,##0円")&amp;"(B)"&amp;CHAR(10)&amp;"分担契約"&amp;CHAR(10)&amp;VLOOKUP(A22,[7]令和4年度契約状況調査票!$E:$AW,32,FALSE),IF(AND(P22="○",O22="分担契約"),"分担契約"&amp;CHAR(10)&amp;"契約総額 "&amp;TEXT(VLOOKUP(A22,[7]令和4年度契約状況調査票!$E:$AW,16,FALSE),"#,##0円")&amp;"(B)"&amp;CHAR(10)&amp;VLOOKUP(A22,[7]令和4年度契約状況調査票!$E:$AW,32,FALSE),(IF(O22="分担契約/単価契約","単価契約"&amp;CHAR(10)&amp;"予定調達総額 "&amp;TEXT(VLOOKUP(A22,[7]令和4年度契約状況調査票!$E:$AW,16,FALSE),"#,##0円")&amp;CHAR(10)&amp;"分担契約"&amp;CHAR(10)&amp;VLOOKUP(A22,[7]令和4年度契約状況調査票!$E:$AW,32,FALSE),IF(O22="分担契約","分担契約"&amp;CHAR(10)&amp;"契約総額 "&amp;TEXT(VLOOKUP(A22,[7]令和4年度契約状況調査票!$E:$AW,16,FALSE),"#,##0円")&amp;CHAR(10)&amp;VLOOKUP(A22,[7]令和4年度契約状況調査票!$E:$AW,32,FALSE),IF(O22="単価契約","単価契約"&amp;CHAR(10)&amp;"予定調達総額 "&amp;TEXT(VLOOKUP(A22,[7]令和4年度契約状況調査票!$E:$AW,16,FALSE),"#,##0円")&amp;CHAR(10)&amp;VLOOKUP(A22,[7]令和4年度契約状況調査票!$E:$AW,32,FALSE),VLOOKUP(A22,[7]令和4年度契約状況調査票!$E:$AW,32,FALSE))))))))</f>
        <v>0</v>
      </c>
      <c r="O22" s="10" t="str">
        <f>IF(A22="","",VLOOKUP(A22,[7]令和4年度契約状況調査票!$E:$CE,53,FALSE))</f>
        <v>×</v>
      </c>
      <c r="P22" s="10" t="str">
        <f>IF(A22="","",IF(VLOOKUP(A22,[7]令和4年度契約状況調査票!$E:$AW,14,FALSE)="他官署で調達手続きを実施のため","×",IF(VLOOKUP(A22,[7]令和4年度契約状況調査票!$E:$AW,21,FALSE)="②同種の他の契約の予定価格を類推されるおそれがあるため公表しない","×","○")))</f>
        <v>○</v>
      </c>
    </row>
    <row r="23" spans="1:16" s="10" customFormat="1" ht="78" customHeight="1">
      <c r="A23" s="11">
        <f>IF(MAX([7]令和4年度契約状況調査票!E22:E29)&gt;=ROW()-5,ROW()-5,"")</f>
        <v>18</v>
      </c>
      <c r="B23" s="12" t="str">
        <f>IF(A23="","",VLOOKUP(A23,[7]令和4年度契約状況調査票!$E:$AW,5,FALSE))</f>
        <v>令和4年度小浜地方合同庁舎総合管理業務
12ヶ月</v>
      </c>
      <c r="C23" s="13" t="str">
        <f>IF(A23="","",VLOOKUP(A23,[7]令和4年度契約状況調査票!$E:$AW,6,FALSE))</f>
        <v>支出負担行為担当官
金沢国税局総務部次長
中村　憲二
石川県金沢市広坂２－２－６０
ほか３官署</v>
      </c>
      <c r="D23" s="14">
        <f>IF(A23="","",VLOOKUP(A23,[7]令和4年度契約状況調査票!$E:$AW,9,FALSE))</f>
        <v>44652</v>
      </c>
      <c r="E23" s="12" t="str">
        <f>IF(A23="","",VLOOKUP(A23,[7]令和4年度契約状況調査票!$E:$AW,10,FALSE))</f>
        <v>信越ビル美装株式会社
長野県長野市大字高田６５４－１</v>
      </c>
      <c r="F23" s="15">
        <f>IF(A23="","",VLOOKUP(A23,[7]令和4年度契約状況調査票!$E:$AW,11,FALSE))</f>
        <v>2100001001274</v>
      </c>
      <c r="G23" s="16" t="str">
        <f>IF(A23="","",IF(VLOOKUP(A23,[7]令和4年度契約状況調査票!$E:$AW,14,FALSE)="②一般競争入札（総合評価方式）","一般競争入札"&amp;CHAR(10)&amp;"（総合評価方式）","一般競争入札"))</f>
        <v>一般競争入札</v>
      </c>
      <c r="H23" s="17" t="str">
        <f>IF(A23="","",IF(VLOOKUP(A23,[7]令和4年度契約状況調査票!$E:$AW,16,FALSE)="他官署で調達手続きを実施のため","他官署で調達手続きを実施のため",IF(VLOOKUP(A23,[7]令和4年度契約状況調査票!$E:$AW,23,FALSE)="②同種の他の契約の予定価格を類推されるおそれがあるため公表しない","同種の他の契約の予定価格を類推されるおそれがあるため公表しない",IF(VLOOKUP(A23,[7]令和4年度契約状況調査票!$E:$AW,23,FALSE)="－","－",IF(VLOOKUP(A23,[7]令和4年度契約状況調査票!$E:$AW,7,FALSE)&lt;&gt;"",TEXT(VLOOKUP(A23,[7]令和4年度契約状況調査票!$E:$AW,16,FALSE),"#,##0円")&amp;CHAR(10)&amp;"(A)",VLOOKUP(A23,[7]令和4年度契約状況調査票!$E:$AW,16,FALSE))))))</f>
        <v>同種の他の契約の予定価格を類推されるおそれがあるため公表しない</v>
      </c>
      <c r="I23" s="17">
        <f>IF(A23="","",VLOOKUP(A23,[7]令和4年度契約状況調査票!$E:$AW,17,FALSE))</f>
        <v>1951648</v>
      </c>
      <c r="J23" s="18" t="str">
        <f>IF(A23="","",IF(VLOOKUP(A23,[7]令和4年度契約状況調査票!$E:$AW,16,FALSE)="他官署で調達手続きを実施のため","－",IF(VLOOKUP(A23,[7]令和4年度契約状況調査票!$E:$AW,23,FALSE)="②同種の他の契約の予定価格を類推されるおそれがあるため公表しない","－",IF(VLOOKUP(A23,[7]令和4年度契約状況調査票!$E:$AW,23,FALSE)="－","－",IF(VLOOKUP(A23,[7]令和4年度契約状況調査票!$E:$AW,7,FALSE)&lt;&gt;"",TEXT(VLOOKUP(A23,[7]令和4年度契約状況調査票!$E:$AW,19,FALSE),"#.0%")&amp;CHAR(10)&amp;"(B/A×100)",VLOOKUP(A23,[7]令和4年度契約状況調査票!$E:$AW,19,FALSE))))))</f>
        <v>－</v>
      </c>
      <c r="K23" s="19" t="str">
        <f>IF(A23="","",IF(VLOOKUP(A23,[7]令和4年度契約状況調査票!$E:$AW,12,FALSE)="①公益社団法人","公社",IF(VLOOKUP(A23,[7]令和4年度契約状況調査票!$E:$AW,12,FALSE)="②公益財団法人","公財","")))</f>
        <v/>
      </c>
      <c r="L23" s="19">
        <f>IF(A23="","",VLOOKUP(A23,[7]令和4年度契約状況調査票!$E:$AW,13,FALSE))</f>
        <v>0</v>
      </c>
      <c r="M23" s="20" t="str">
        <f>IF(A23="","",IF(VLOOKUP(A23,[7]令和4年度契約状況調査票!$E:$AW,13,FALSE)="国所管",VLOOKUP(A23,[7]令和4年度契約状況調査票!$E:$AW,24,FALSE),""))</f>
        <v/>
      </c>
      <c r="N23" s="21">
        <f>IF(A23="","",IF(AND(P23="○",O23="分担契約/単価契約"),"単価契約"&amp;CHAR(10)&amp;"予定調達総額 "&amp;TEXT(VLOOKUP(A23,[7]令和4年度契約状況調査票!$E:$AW,16,FALSE),"#,##0円")&amp;"(B)"&amp;CHAR(10)&amp;"分担契約"&amp;CHAR(10)&amp;VLOOKUP(A23,[7]令和4年度契約状況調査票!$E:$AW,32,FALSE),IF(AND(P23="○",O23="分担契約"),"分担契約"&amp;CHAR(10)&amp;"契約総額 "&amp;TEXT(VLOOKUP(A23,[7]令和4年度契約状況調査票!$E:$AW,16,FALSE),"#,##0円")&amp;"(B)"&amp;CHAR(10)&amp;VLOOKUP(A23,[7]令和4年度契約状況調査票!$E:$AW,32,FALSE),(IF(O23="分担契約/単価契約","単価契約"&amp;CHAR(10)&amp;"予定調達総額 "&amp;TEXT(VLOOKUP(A23,[7]令和4年度契約状況調査票!$E:$AW,16,FALSE),"#,##0円")&amp;CHAR(10)&amp;"分担契約"&amp;CHAR(10)&amp;VLOOKUP(A23,[7]令和4年度契約状況調査票!$E:$AW,32,FALSE),IF(O23="分担契約","分担契約"&amp;CHAR(10)&amp;"契約総額 "&amp;TEXT(VLOOKUP(A23,[7]令和4年度契約状況調査票!$E:$AW,16,FALSE),"#,##0円")&amp;CHAR(10)&amp;VLOOKUP(A23,[7]令和4年度契約状況調査票!$E:$AW,32,FALSE),IF(O23="単価契約","単価契約"&amp;CHAR(10)&amp;"予定調達総額 "&amp;TEXT(VLOOKUP(A23,[7]令和4年度契約状況調査票!$E:$AW,16,FALSE),"#,##0円")&amp;CHAR(10)&amp;VLOOKUP(A23,[7]令和4年度契約状況調査票!$E:$AW,32,FALSE),VLOOKUP(A23,[7]令和4年度契約状況調査票!$E:$AW,32,FALSE))))))))</f>
        <v>0</v>
      </c>
      <c r="O23" s="10" t="str">
        <f>IF(A23="","",VLOOKUP(A23,[7]令和4年度契約状況調査票!$E:$CE,53,FALSE))</f>
        <v>×</v>
      </c>
      <c r="P23" s="10" t="str">
        <f>IF(A23="","",IF(VLOOKUP(A23,[7]令和4年度契約状況調査票!$E:$AW,14,FALSE)="他官署で調達手続きを実施のため","×",IF(VLOOKUP(A23,[7]令和4年度契約状況調査票!$E:$AW,21,FALSE)="②同種の他の契約の予定価格を類推されるおそれがあるため公表しない","×","○")))</f>
        <v>○</v>
      </c>
    </row>
    <row r="24" spans="1:16" s="10" customFormat="1" ht="78" customHeight="1">
      <c r="A24" s="11">
        <f>IF(MAX([7]令和4年度契約状況調査票!E22:E30)&gt;=ROW()-5,ROW()-5,"")</f>
        <v>19</v>
      </c>
      <c r="B24" s="12" t="str">
        <f>IF(A24="","",VLOOKUP(A24,[7]令和4年度契約状況調査票!$E:$AW,5,FALSE))</f>
        <v>令和4年度金沢広坂合同庁舎等の清掃業務
12ヶ月</v>
      </c>
      <c r="C24" s="13" t="str">
        <f>IF(A24="","",VLOOKUP(A24,[7]令和4年度契約状況調査票!$E:$AW,6,FALSE))</f>
        <v>支出負担行為担当官
金沢国税局総務部次長
中村　憲二
石川県金沢市広坂２－２－６０
ほか２官署</v>
      </c>
      <c r="D24" s="14">
        <f>IF(A24="","",VLOOKUP(A24,[7]令和4年度契約状況調査票!$E:$AW,9,FALSE))</f>
        <v>44652</v>
      </c>
      <c r="E24" s="12" t="str">
        <f>IF(A24="","",VLOOKUP(A24,[7]令和4年度契約状況調査票!$E:$AW,10,FALSE))</f>
        <v>株式会社加能建物管理
石川県金沢市東力４－３３－２</v>
      </c>
      <c r="F24" s="15">
        <f>IF(A24="","",VLOOKUP(A24,[7]令和4年度契約状況調査票!$E:$AW,11,FALSE))</f>
        <v>9220001001850</v>
      </c>
      <c r="G24" s="16" t="str">
        <f>IF(A24="","",IF(VLOOKUP(A24,[7]令和4年度契約状況調査票!$E:$AW,14,FALSE)="②一般競争入札（総合評価方式）","一般競争入札"&amp;CHAR(10)&amp;"（総合評価方式）","一般競争入札"))</f>
        <v>一般競争入札</v>
      </c>
      <c r="H24" s="17" t="str">
        <f>IF(A24="","",IF(VLOOKUP(A24,[7]令和4年度契約状況調査票!$E:$AW,16,FALSE)="他官署で調達手続きを実施のため","他官署で調達手続きを実施のため",IF(VLOOKUP(A24,[7]令和4年度契約状況調査票!$E:$AW,23,FALSE)="②同種の他の契約の予定価格を類推されるおそれがあるため公表しない","同種の他の契約の予定価格を類推されるおそれがあるため公表しない",IF(VLOOKUP(A24,[7]令和4年度契約状況調査票!$E:$AW,23,FALSE)="－","－",IF(VLOOKUP(A24,[7]令和4年度契約状況調査票!$E:$AW,7,FALSE)&lt;&gt;"",TEXT(VLOOKUP(A24,[7]令和4年度契約状況調査票!$E:$AW,16,FALSE),"#,##0円")&amp;CHAR(10)&amp;"(A)",VLOOKUP(A24,[7]令和4年度契約状況調査票!$E:$AW,16,FALSE))))))</f>
        <v>同種の他の契約の予定価格を類推されるおそれがあるため公表しない</v>
      </c>
      <c r="I24" s="17">
        <f>IF(A24="","",VLOOKUP(A24,[7]令和4年度契約状況調査票!$E:$AW,17,FALSE))</f>
        <v>5087605</v>
      </c>
      <c r="J24" s="18" t="str">
        <f>IF(A24="","",IF(VLOOKUP(A24,[7]令和4年度契約状況調査票!$E:$AW,16,FALSE)="他官署で調達手続きを実施のため","－",IF(VLOOKUP(A24,[7]令和4年度契約状況調査票!$E:$AW,23,FALSE)="②同種の他の契約の予定価格を類推されるおそれがあるため公表しない","－",IF(VLOOKUP(A24,[7]令和4年度契約状況調査票!$E:$AW,23,FALSE)="－","－",IF(VLOOKUP(A24,[7]令和4年度契約状況調査票!$E:$AW,7,FALSE)&lt;&gt;"",TEXT(VLOOKUP(A24,[7]令和4年度契約状況調査票!$E:$AW,19,FALSE),"#.0%")&amp;CHAR(10)&amp;"(B/A×100)",VLOOKUP(A24,[7]令和4年度契約状況調査票!$E:$AW,19,FALSE))))))</f>
        <v>－</v>
      </c>
      <c r="K24" s="19" t="str">
        <f>IF(A24="","",IF(VLOOKUP(A24,[7]令和4年度契約状況調査票!$E:$AW,12,FALSE)="①公益社団法人","公社",IF(VLOOKUP(A24,[7]令和4年度契約状況調査票!$E:$AW,12,FALSE)="②公益財団法人","公財","")))</f>
        <v/>
      </c>
      <c r="L24" s="19">
        <f>IF(A24="","",VLOOKUP(A24,[7]令和4年度契約状況調査票!$E:$AW,13,FALSE))</f>
        <v>0</v>
      </c>
      <c r="M24" s="20" t="str">
        <f>IF(A24="","",IF(VLOOKUP(A24,[7]令和4年度契約状況調査票!$E:$AW,13,FALSE)="国所管",VLOOKUP(A24,[7]令和4年度契約状況調査票!$E:$AW,24,FALSE),""))</f>
        <v/>
      </c>
      <c r="N24" s="21">
        <f>IF(A24="","",IF(AND(P24="○",O24="分担契約/単価契約"),"単価契約"&amp;CHAR(10)&amp;"予定調達総額 "&amp;TEXT(VLOOKUP(A24,[7]令和4年度契約状況調査票!$E:$AW,16,FALSE),"#,##0円")&amp;"(B)"&amp;CHAR(10)&amp;"分担契約"&amp;CHAR(10)&amp;VLOOKUP(A24,[7]令和4年度契約状況調査票!$E:$AW,32,FALSE),IF(AND(P24="○",O24="分担契約"),"分担契約"&amp;CHAR(10)&amp;"契約総額 "&amp;TEXT(VLOOKUP(A24,[7]令和4年度契約状況調査票!$E:$AW,16,FALSE),"#,##0円")&amp;"(B)"&amp;CHAR(10)&amp;VLOOKUP(A24,[7]令和4年度契約状況調査票!$E:$AW,32,FALSE),(IF(O24="分担契約/単価契約","単価契約"&amp;CHAR(10)&amp;"予定調達総額 "&amp;TEXT(VLOOKUP(A24,[7]令和4年度契約状況調査票!$E:$AW,16,FALSE),"#,##0円")&amp;CHAR(10)&amp;"分担契約"&amp;CHAR(10)&amp;VLOOKUP(A24,[7]令和4年度契約状況調査票!$E:$AW,32,FALSE),IF(O24="分担契約","分担契約"&amp;CHAR(10)&amp;"契約総額 "&amp;TEXT(VLOOKUP(A24,[7]令和4年度契約状況調査票!$E:$AW,16,FALSE),"#,##0円")&amp;CHAR(10)&amp;VLOOKUP(A24,[7]令和4年度契約状況調査票!$E:$AW,32,FALSE),IF(O24="単価契約","単価契約"&amp;CHAR(10)&amp;"予定調達総額 "&amp;TEXT(VLOOKUP(A24,[7]令和4年度契約状況調査票!$E:$AW,16,FALSE),"#,##0円")&amp;CHAR(10)&amp;VLOOKUP(A24,[7]令和4年度契約状況調査票!$E:$AW,32,FALSE),VLOOKUP(A24,[7]令和4年度契約状況調査票!$E:$AW,32,FALSE))))))))</f>
        <v>0</v>
      </c>
      <c r="O24" s="10" t="str">
        <f>IF(A24="","",VLOOKUP(A24,[7]令和4年度契約状況調査票!$E:$CE,53,FALSE))</f>
        <v>×</v>
      </c>
      <c r="P24" s="10" t="str">
        <f>IF(A24="","",IF(VLOOKUP(A24,[7]令和4年度契約状況調査票!$E:$AW,14,FALSE)="他官署で調達手続きを実施のため","×",IF(VLOOKUP(A24,[7]令和4年度契約状況調査票!$E:$AW,21,FALSE)="②同種の他の契約の予定価格を類推されるおそれがあるため公表しない","×","○")))</f>
        <v>○</v>
      </c>
    </row>
    <row r="25" spans="1:16" s="10" customFormat="1" ht="78" customHeight="1">
      <c r="A25" s="11">
        <f>IF(MAX([7]令和4年度契約状況調査票!E22:E31)&gt;=ROW()-5,ROW()-5,"")</f>
        <v>20</v>
      </c>
      <c r="B25" s="12" t="str">
        <f>IF(A25="","",VLOOKUP(A25,[7]令和4年度契約状況調査票!$E:$AW,5,FALSE))</f>
        <v>令和4年度金沢駅西合同庁舎の清掃業務
12ヶ月</v>
      </c>
      <c r="C25" s="13" t="str">
        <f>IF(A25="","",VLOOKUP(A25,[7]令和4年度契約状況調査票!$E:$AW,6,FALSE))</f>
        <v>支出負担行為担当官
金沢国税局総務部次長
中村　憲二
石川県金沢市広坂２－２－６０
ほか８官署等</v>
      </c>
      <c r="D25" s="14">
        <f>IF(A25="","",VLOOKUP(A25,[7]令和4年度契約状況調査票!$E:$AW,9,FALSE))</f>
        <v>44652</v>
      </c>
      <c r="E25" s="12" t="str">
        <f>IF(A25="","",VLOOKUP(A25,[7]令和4年度契約状況調査票!$E:$AW,10,FALSE))</f>
        <v>武田商事株式会社
石川県野々市市堀内３－４０</v>
      </c>
      <c r="F25" s="15">
        <f>IF(A25="","",VLOOKUP(A25,[7]令和4年度契約状況調査票!$E:$AW,11,FALSE))</f>
        <v>2220001000405</v>
      </c>
      <c r="G25" s="16" t="str">
        <f>IF(A25="","",IF(VLOOKUP(A25,[7]令和4年度契約状況調査票!$E:$AW,14,FALSE)="②一般競争入札（総合評価方式）","一般競争入札"&amp;CHAR(10)&amp;"（総合評価方式）","一般競争入札"))</f>
        <v>一般競争入札</v>
      </c>
      <c r="H25" s="17" t="str">
        <f>IF(A25="","",IF(VLOOKUP(A25,[7]令和4年度契約状況調査票!$E:$AW,16,FALSE)="他官署で調達手続きを実施のため","他官署で調達手続きを実施のため",IF(VLOOKUP(A25,[7]令和4年度契約状況調査票!$E:$AW,23,FALSE)="②同種の他の契約の予定価格を類推されるおそれがあるため公表しない","同種の他の契約の予定価格を類推されるおそれがあるため公表しない",IF(VLOOKUP(A25,[7]令和4年度契約状況調査票!$E:$AW,23,FALSE)="－","－",IF(VLOOKUP(A25,[7]令和4年度契約状況調査票!$E:$AW,7,FALSE)&lt;&gt;"",TEXT(VLOOKUP(A25,[7]令和4年度契約状況調査票!$E:$AW,16,FALSE),"#,##0円")&amp;CHAR(10)&amp;"(A)",VLOOKUP(A25,[7]令和4年度契約状況調査票!$E:$AW,16,FALSE))))))</f>
        <v>同種の他の契約の予定価格を類推されるおそれがあるため公表しない</v>
      </c>
      <c r="I25" s="17">
        <f>IF(A25="","",VLOOKUP(A25,[7]令和4年度契約状況調査票!$E:$AW,17,FALSE))</f>
        <v>2910529</v>
      </c>
      <c r="J25" s="18" t="str">
        <f>IF(A25="","",IF(VLOOKUP(A25,[7]令和4年度契約状況調査票!$E:$AW,16,FALSE)="他官署で調達手続きを実施のため","－",IF(VLOOKUP(A25,[7]令和4年度契約状況調査票!$E:$AW,23,FALSE)="②同種の他の契約の予定価格を類推されるおそれがあるため公表しない","－",IF(VLOOKUP(A25,[7]令和4年度契約状況調査票!$E:$AW,23,FALSE)="－","－",IF(VLOOKUP(A25,[7]令和4年度契約状況調査票!$E:$AW,7,FALSE)&lt;&gt;"",TEXT(VLOOKUP(A25,[7]令和4年度契約状況調査票!$E:$AW,19,FALSE),"#.0%")&amp;CHAR(10)&amp;"(B/A×100)",VLOOKUP(A25,[7]令和4年度契約状況調査票!$E:$AW,19,FALSE))))))</f>
        <v>－</v>
      </c>
      <c r="K25" s="19" t="str">
        <f>IF(A25="","",IF(VLOOKUP(A25,[7]令和4年度契約状況調査票!$E:$AW,12,FALSE)="①公益社団法人","公社",IF(VLOOKUP(A25,[7]令和4年度契約状況調査票!$E:$AW,12,FALSE)="②公益財団法人","公財","")))</f>
        <v/>
      </c>
      <c r="L25" s="19">
        <f>IF(A25="","",VLOOKUP(A25,[7]令和4年度契約状況調査票!$E:$AW,13,FALSE))</f>
        <v>0</v>
      </c>
      <c r="M25" s="20" t="str">
        <f>IF(A25="","",IF(VLOOKUP(A25,[7]令和4年度契約状況調査票!$E:$AW,13,FALSE)="国所管",VLOOKUP(A25,[7]令和4年度契約状況調査票!$E:$AW,24,FALSE),""))</f>
        <v/>
      </c>
      <c r="N25" s="21">
        <f>IF(A25="","",IF(AND(P25="○",O25="分担契約/単価契約"),"単価契約"&amp;CHAR(10)&amp;"予定調達総額 "&amp;TEXT(VLOOKUP(A25,[7]令和4年度契約状況調査票!$E:$AW,16,FALSE),"#,##0円")&amp;"(B)"&amp;CHAR(10)&amp;"分担契約"&amp;CHAR(10)&amp;VLOOKUP(A25,[7]令和4年度契約状況調査票!$E:$AW,32,FALSE),IF(AND(P25="○",O25="分担契約"),"分担契約"&amp;CHAR(10)&amp;"契約総額 "&amp;TEXT(VLOOKUP(A25,[7]令和4年度契約状況調査票!$E:$AW,16,FALSE),"#,##0円")&amp;"(B)"&amp;CHAR(10)&amp;VLOOKUP(A25,[7]令和4年度契約状況調査票!$E:$AW,32,FALSE),(IF(O25="分担契約/単価契約","単価契約"&amp;CHAR(10)&amp;"予定調達総額 "&amp;TEXT(VLOOKUP(A25,[7]令和4年度契約状況調査票!$E:$AW,16,FALSE),"#,##0円")&amp;CHAR(10)&amp;"分担契約"&amp;CHAR(10)&amp;VLOOKUP(A25,[7]令和4年度契約状況調査票!$E:$AW,32,FALSE),IF(O25="分担契約","分担契約"&amp;CHAR(10)&amp;"契約総額 "&amp;TEXT(VLOOKUP(A25,[7]令和4年度契約状況調査票!$E:$AW,16,FALSE),"#,##0円")&amp;CHAR(10)&amp;VLOOKUP(A25,[7]令和4年度契約状況調査票!$E:$AW,32,FALSE),IF(O25="単価契約","単価契約"&amp;CHAR(10)&amp;"予定調達総額 "&amp;TEXT(VLOOKUP(A25,[7]令和4年度契約状況調査票!$E:$AW,16,FALSE),"#,##0円")&amp;CHAR(10)&amp;VLOOKUP(A25,[7]令和4年度契約状況調査票!$E:$AW,32,FALSE),VLOOKUP(A25,[7]令和4年度契約状況調査票!$E:$AW,32,FALSE))))))))</f>
        <v>0</v>
      </c>
      <c r="O25" s="10" t="str">
        <f>IF(A25="","",VLOOKUP(A25,[7]令和4年度契約状況調査票!$E:$CE,53,FALSE))</f>
        <v>×</v>
      </c>
      <c r="P25" s="10" t="str">
        <f>IF(A25="","",IF(VLOOKUP(A25,[7]令和4年度契約状況調査票!$E:$AW,14,FALSE)="他官署で調達手続きを実施のため","×",IF(VLOOKUP(A25,[7]令和4年度契約状況調査票!$E:$AW,21,FALSE)="②同種の他の契約の予定価格を類推されるおそれがあるため公表しない","×","○")))</f>
        <v>○</v>
      </c>
    </row>
    <row r="26" spans="1:16" s="10" customFormat="1" ht="78" customHeight="1">
      <c r="A26" s="11">
        <f>IF(MAX([7]令和4年度契約状況調査票!E22:E32)&gt;=ROW()-5,ROW()-5,"")</f>
        <v>21</v>
      </c>
      <c r="B26" s="12" t="str">
        <f>IF(A26="","",VLOOKUP(A26,[7]令和4年度契約状況調査票!$E:$AW,5,FALSE))</f>
        <v>令和4年度小松日の出合同庁舎の清掃業務
12ヶ月</v>
      </c>
      <c r="C26" s="13" t="str">
        <f>IF(A26="","",VLOOKUP(A26,[7]令和4年度契約状況調査票!$E:$AW,6,FALSE))</f>
        <v>支出負担行為担当官
金沢国税局総務部次長
中村　憲二
石川県金沢市広坂２－２－６０
ほか３官署</v>
      </c>
      <c r="D26" s="14">
        <f>IF(A26="","",VLOOKUP(A26,[7]令和4年度契約状況調査票!$E:$AW,9,FALSE))</f>
        <v>44652</v>
      </c>
      <c r="E26" s="12" t="str">
        <f>IF(A26="","",VLOOKUP(A26,[7]令和4年度契約状況調査票!$E:$AW,10,FALSE))</f>
        <v>有限会社グリター企画
石川県金沢市若宮町ホ４－４</v>
      </c>
      <c r="F26" s="15">
        <f>IF(A26="","",VLOOKUP(A26,[7]令和4年度契約状況調査票!$E:$AW,11,FALSE))</f>
        <v>3220002002366</v>
      </c>
      <c r="G26" s="16" t="str">
        <f>IF(A26="","",IF(VLOOKUP(A26,[7]令和4年度契約状況調査票!$E:$AW,14,FALSE)="②一般競争入札（総合評価方式）","一般競争入札"&amp;CHAR(10)&amp;"（総合評価方式）","一般競争入札"))</f>
        <v>一般競争入札</v>
      </c>
      <c r="H26" s="17" t="str">
        <f>IF(A26="","",IF(VLOOKUP(A26,[7]令和4年度契約状況調査票!$E:$AW,16,FALSE)="他官署で調達手続きを実施のため","他官署で調達手続きを実施のため",IF(VLOOKUP(A26,[7]令和4年度契約状況調査票!$E:$AW,23,FALSE)="②同種の他の契約の予定価格を類推されるおそれがあるため公表しない","同種の他の契約の予定価格を類推されるおそれがあるため公表しない",IF(VLOOKUP(A26,[7]令和4年度契約状況調査票!$E:$AW,23,FALSE)="－","－",IF(VLOOKUP(A26,[7]令和4年度契約状況調査票!$E:$AW,7,FALSE)&lt;&gt;"",TEXT(VLOOKUP(A26,[7]令和4年度契約状況調査票!$E:$AW,16,FALSE),"#,##0円")&amp;CHAR(10)&amp;"(A)",VLOOKUP(A26,[7]令和4年度契約状況調査票!$E:$AW,16,FALSE))))))</f>
        <v>同種の他の契約の予定価格を類推されるおそれがあるため公表しない</v>
      </c>
      <c r="I26" s="17">
        <f>IF(A26="","",VLOOKUP(A26,[7]令和4年度契約状況調査票!$E:$AW,17,FALSE))</f>
        <v>1927751</v>
      </c>
      <c r="J26" s="18" t="str">
        <f>IF(A26="","",IF(VLOOKUP(A26,[7]令和4年度契約状況調査票!$E:$AW,16,FALSE)="他官署で調達手続きを実施のため","－",IF(VLOOKUP(A26,[7]令和4年度契約状況調査票!$E:$AW,23,FALSE)="②同種の他の契約の予定価格を類推されるおそれがあるため公表しない","－",IF(VLOOKUP(A26,[7]令和4年度契約状況調査票!$E:$AW,23,FALSE)="－","－",IF(VLOOKUP(A26,[7]令和4年度契約状況調査票!$E:$AW,7,FALSE)&lt;&gt;"",TEXT(VLOOKUP(A26,[7]令和4年度契約状況調査票!$E:$AW,19,FALSE),"#.0%")&amp;CHAR(10)&amp;"(B/A×100)",VLOOKUP(A26,[7]令和4年度契約状況調査票!$E:$AW,19,FALSE))))))</f>
        <v>－</v>
      </c>
      <c r="K26" s="19" t="str">
        <f>IF(A26="","",IF(VLOOKUP(A26,[7]令和4年度契約状況調査票!$E:$AW,12,FALSE)="①公益社団法人","公社",IF(VLOOKUP(A26,[7]令和4年度契約状況調査票!$E:$AW,12,FALSE)="②公益財団法人","公財","")))</f>
        <v/>
      </c>
      <c r="L26" s="19">
        <f>IF(A26="","",VLOOKUP(A26,[7]令和4年度契約状況調査票!$E:$AW,13,FALSE))</f>
        <v>0</v>
      </c>
      <c r="M26" s="20" t="str">
        <f>IF(A26="","",IF(VLOOKUP(A26,[7]令和4年度契約状況調査票!$E:$AW,13,FALSE)="国所管",VLOOKUP(A26,[7]令和4年度契約状況調査票!$E:$AW,24,FALSE),""))</f>
        <v/>
      </c>
      <c r="N26" s="21">
        <f>IF(A26="","",IF(AND(P26="○",O26="分担契約/単価契約"),"単価契約"&amp;CHAR(10)&amp;"予定調達総額 "&amp;TEXT(VLOOKUP(A26,[7]令和4年度契約状況調査票!$E:$AW,16,FALSE),"#,##0円")&amp;"(B)"&amp;CHAR(10)&amp;"分担契約"&amp;CHAR(10)&amp;VLOOKUP(A26,[7]令和4年度契約状況調査票!$E:$AW,32,FALSE),IF(AND(P26="○",O26="分担契約"),"分担契約"&amp;CHAR(10)&amp;"契約総額 "&amp;TEXT(VLOOKUP(A26,[7]令和4年度契約状況調査票!$E:$AW,16,FALSE),"#,##0円")&amp;"(B)"&amp;CHAR(10)&amp;VLOOKUP(A26,[7]令和4年度契約状況調査票!$E:$AW,32,FALSE),(IF(O26="分担契約/単価契約","単価契約"&amp;CHAR(10)&amp;"予定調達総額 "&amp;TEXT(VLOOKUP(A26,[7]令和4年度契約状況調査票!$E:$AW,16,FALSE),"#,##0円")&amp;CHAR(10)&amp;"分担契約"&amp;CHAR(10)&amp;VLOOKUP(A26,[7]令和4年度契約状況調査票!$E:$AW,32,FALSE),IF(O26="分担契約","分担契約"&amp;CHAR(10)&amp;"契約総額 "&amp;TEXT(VLOOKUP(A26,[7]令和4年度契約状況調査票!$E:$AW,16,FALSE),"#,##0円")&amp;CHAR(10)&amp;VLOOKUP(A26,[7]令和4年度契約状況調査票!$E:$AW,32,FALSE),IF(O26="単価契約","単価契約"&amp;CHAR(10)&amp;"予定調達総額 "&amp;TEXT(VLOOKUP(A26,[7]令和4年度契約状況調査票!$E:$AW,16,FALSE),"#,##0円")&amp;CHAR(10)&amp;VLOOKUP(A26,[7]令和4年度契約状況調査票!$E:$AW,32,FALSE),VLOOKUP(A26,[7]令和4年度契約状況調査票!$E:$AW,32,FALSE))))))))</f>
        <v>0</v>
      </c>
      <c r="O26" s="10" t="str">
        <f>IF(A26="","",VLOOKUP(A26,[7]令和4年度契約状況調査票!$E:$CE,53,FALSE))</f>
        <v>×</v>
      </c>
      <c r="P26" s="10" t="str">
        <f>IF(A26="","",IF(VLOOKUP(A26,[7]令和4年度契約状況調査票!$E:$AW,14,FALSE)="他官署で調達手続きを実施のため","×",IF(VLOOKUP(A26,[7]令和4年度契約状況調査票!$E:$AW,21,FALSE)="②同種の他の契約の予定価格を類推されるおそれがあるため公表しない","×","○")))</f>
        <v>○</v>
      </c>
    </row>
    <row r="27" spans="1:16" s="10" customFormat="1" ht="78" customHeight="1">
      <c r="A27" s="11">
        <f>IF(MAX([7]令和4年度契約状況調査票!E22:E33)&gt;=ROW()-5,ROW()-5,"")</f>
        <v>22</v>
      </c>
      <c r="B27" s="12" t="str">
        <f>IF(A27="","",VLOOKUP(A27,[7]令和4年度契約状況調査票!$E:$AW,5,FALSE))</f>
        <v>令和4年度七尾西湊合同庁舎の清掃業務
12ヶ月</v>
      </c>
      <c r="C27" s="13" t="str">
        <f>IF(A27="","",VLOOKUP(A27,[7]令和4年度契約状況調査票!$E:$AW,6,FALSE))</f>
        <v>支出負担行為担当官
金沢国税局総務部次長
中村　憲二
石川県金沢市広坂２－２－６０
ほか１官署</v>
      </c>
      <c r="D27" s="14">
        <f>IF(A27="","",VLOOKUP(A27,[7]令和4年度契約状況調査票!$E:$AW,9,FALSE))</f>
        <v>44652</v>
      </c>
      <c r="E27" s="12" t="str">
        <f>IF(A27="","",VLOOKUP(A27,[7]令和4年度契約状況調査票!$E:$AW,10,FALSE))</f>
        <v>能登綜合サービス株式会社
石川県七尾市池崎町れ部２３－１</v>
      </c>
      <c r="F27" s="15">
        <f>IF(A27="","",VLOOKUP(A27,[7]令和4年度契約状況調査票!$E:$AW,11,FALSE))</f>
        <v>5220001015763</v>
      </c>
      <c r="G27" s="16" t="str">
        <f>IF(A27="","",IF(VLOOKUP(A27,[7]令和4年度契約状況調査票!$E:$AW,14,FALSE)="②一般競争入札（総合評価方式）","一般競争入札"&amp;CHAR(10)&amp;"（総合評価方式）","一般競争入札"))</f>
        <v>一般競争入札</v>
      </c>
      <c r="H27" s="17" t="str">
        <f>IF(A27="","",IF(VLOOKUP(A27,[7]令和4年度契約状況調査票!$E:$AW,16,FALSE)="他官署で調達手続きを実施のため","他官署で調達手続きを実施のため",IF(VLOOKUP(A27,[7]令和4年度契約状況調査票!$E:$AW,23,FALSE)="②同種の他の契約の予定価格を類推されるおそれがあるため公表しない","同種の他の契約の予定価格を類推されるおそれがあるため公表しない",IF(VLOOKUP(A27,[7]令和4年度契約状況調査票!$E:$AW,23,FALSE)="－","－",IF(VLOOKUP(A27,[7]令和4年度契約状況調査票!$E:$AW,7,FALSE)&lt;&gt;"",TEXT(VLOOKUP(A27,[7]令和4年度契約状況調査票!$E:$AW,16,FALSE),"#,##0円")&amp;CHAR(10)&amp;"(A)",VLOOKUP(A27,[7]令和4年度契約状況調査票!$E:$AW,16,FALSE))))))</f>
        <v>同種の他の契約の予定価格を類推されるおそれがあるため公表しない</v>
      </c>
      <c r="I27" s="17">
        <f>IF(A27="","",VLOOKUP(A27,[7]令和4年度契約状況調査票!$E:$AW,17,FALSE))</f>
        <v>1420349</v>
      </c>
      <c r="J27" s="18" t="str">
        <f>IF(A27="","",IF(VLOOKUP(A27,[7]令和4年度契約状況調査票!$E:$AW,16,FALSE)="他官署で調達手続きを実施のため","－",IF(VLOOKUP(A27,[7]令和4年度契約状況調査票!$E:$AW,23,FALSE)="②同種の他の契約の予定価格を類推されるおそれがあるため公表しない","－",IF(VLOOKUP(A27,[7]令和4年度契約状況調査票!$E:$AW,23,FALSE)="－","－",IF(VLOOKUP(A27,[7]令和4年度契約状況調査票!$E:$AW,7,FALSE)&lt;&gt;"",TEXT(VLOOKUP(A27,[7]令和4年度契約状況調査票!$E:$AW,19,FALSE),"#.0%")&amp;CHAR(10)&amp;"(B/A×100)",VLOOKUP(A27,[7]令和4年度契約状況調査票!$E:$AW,19,FALSE))))))</f>
        <v>－</v>
      </c>
      <c r="K27" s="19" t="str">
        <f>IF(A27="","",IF(VLOOKUP(A27,[7]令和4年度契約状況調査票!$E:$AW,12,FALSE)="①公益社団法人","公社",IF(VLOOKUP(A27,[7]令和4年度契約状況調査票!$E:$AW,12,FALSE)="②公益財団法人","公財","")))</f>
        <v/>
      </c>
      <c r="L27" s="19">
        <f>IF(A27="","",VLOOKUP(A27,[7]令和4年度契約状況調査票!$E:$AW,13,FALSE))</f>
        <v>0</v>
      </c>
      <c r="M27" s="20" t="str">
        <f>IF(A27="","",IF(VLOOKUP(A27,[7]令和4年度契約状況調査票!$E:$AW,13,FALSE)="国所管",VLOOKUP(A27,[7]令和4年度契約状況調査票!$E:$AW,24,FALSE),""))</f>
        <v/>
      </c>
      <c r="N27" s="21">
        <f>IF(A27="","",IF(AND(P27="○",O27="分担契約/単価契約"),"単価契約"&amp;CHAR(10)&amp;"予定調達総額 "&amp;TEXT(VLOOKUP(A27,[7]令和4年度契約状況調査票!$E:$AW,16,FALSE),"#,##0円")&amp;"(B)"&amp;CHAR(10)&amp;"分担契約"&amp;CHAR(10)&amp;VLOOKUP(A27,[7]令和4年度契約状況調査票!$E:$AW,32,FALSE),IF(AND(P27="○",O27="分担契約"),"分担契約"&amp;CHAR(10)&amp;"契約総額 "&amp;TEXT(VLOOKUP(A27,[7]令和4年度契約状況調査票!$E:$AW,16,FALSE),"#,##0円")&amp;"(B)"&amp;CHAR(10)&amp;VLOOKUP(A27,[7]令和4年度契約状況調査票!$E:$AW,32,FALSE),(IF(O27="分担契約/単価契約","単価契約"&amp;CHAR(10)&amp;"予定調達総額 "&amp;TEXT(VLOOKUP(A27,[7]令和4年度契約状況調査票!$E:$AW,16,FALSE),"#,##0円")&amp;CHAR(10)&amp;"分担契約"&amp;CHAR(10)&amp;VLOOKUP(A27,[7]令和4年度契約状況調査票!$E:$AW,32,FALSE),IF(O27="分担契約","分担契約"&amp;CHAR(10)&amp;"契約総額 "&amp;TEXT(VLOOKUP(A27,[7]令和4年度契約状況調査票!$E:$AW,16,FALSE),"#,##0円")&amp;CHAR(10)&amp;VLOOKUP(A27,[7]令和4年度契約状況調査票!$E:$AW,32,FALSE),IF(O27="単価契約","単価契約"&amp;CHAR(10)&amp;"予定調達総額 "&amp;TEXT(VLOOKUP(A27,[7]令和4年度契約状況調査票!$E:$AW,16,FALSE),"#,##0円")&amp;CHAR(10)&amp;VLOOKUP(A27,[7]令和4年度契約状況調査票!$E:$AW,32,FALSE),VLOOKUP(A27,[7]令和4年度契約状況調査票!$E:$AW,32,FALSE))))))))</f>
        <v>0</v>
      </c>
      <c r="O27" s="10" t="str">
        <f>IF(A27="","",VLOOKUP(A27,[7]令和4年度契約状況調査票!$E:$CE,53,FALSE))</f>
        <v>×</v>
      </c>
      <c r="P27" s="10" t="str">
        <f>IF(A27="","",IF(VLOOKUP(A27,[7]令和4年度契約状況調査票!$E:$AW,14,FALSE)="他官署で調達手続きを実施のため","×",IF(VLOOKUP(A27,[7]令和4年度契約状況調査票!$E:$AW,21,FALSE)="②同種の他の契約の予定価格を類推されるおそれがあるため公表しない","×","○")))</f>
        <v>○</v>
      </c>
    </row>
    <row r="28" spans="1:16" s="10" customFormat="1" ht="78" customHeight="1">
      <c r="A28" s="11">
        <f>IF(MAX([7]令和4年度契約状況調査票!E22:E34)&gt;=ROW()-5,ROW()-5,"")</f>
        <v>23</v>
      </c>
      <c r="B28" s="12" t="str">
        <f>IF(A28="","",VLOOKUP(A28,[7]令和4年度契約状況調査票!$E:$AW,5,FALSE))</f>
        <v>令和4年度敦賀駅前合同庁舎の清掃業務
12ヶ月</v>
      </c>
      <c r="C28" s="13" t="str">
        <f>IF(A28="","",VLOOKUP(A28,[7]令和4年度契約状況調査票!$E:$AW,6,FALSE))</f>
        <v>支出負担行為担当官
金沢国税局総務部次長
中村　憲二
石川県金沢市広坂２－２－６０
ほか２官署</v>
      </c>
      <c r="D28" s="14">
        <f>IF(A28="","",VLOOKUP(A28,[7]令和4年度契約状況調査票!$E:$AW,9,FALSE))</f>
        <v>44652</v>
      </c>
      <c r="E28" s="12" t="str">
        <f>IF(A28="","",VLOOKUP(A28,[7]令和4年度契約状況調査票!$E:$AW,10,FALSE))</f>
        <v>株式会社エコシステム
福井県敦賀市古田刈６６－１０１３</v>
      </c>
      <c r="F28" s="15">
        <f>IF(A28="","",VLOOKUP(A28,[7]令和4年度契約状況調査票!$E:$AW,11,FALSE))</f>
        <v>3210001011278</v>
      </c>
      <c r="G28" s="16" t="str">
        <f>IF(A28="","",IF(VLOOKUP(A28,[7]令和4年度契約状況調査票!$E:$AW,14,FALSE)="②一般競争入札（総合評価方式）","一般競争入札"&amp;CHAR(10)&amp;"（総合評価方式）","一般競争入札"))</f>
        <v>一般競争入札</v>
      </c>
      <c r="H28" s="17" t="str">
        <f>IF(A28="","",IF(VLOOKUP(A28,[7]令和4年度契約状況調査票!$E:$AW,16,FALSE)="他官署で調達手続きを実施のため","他官署で調達手続きを実施のため",IF(VLOOKUP(A28,[7]令和4年度契約状況調査票!$E:$AW,23,FALSE)="②同種の他の契約の予定価格を類推されるおそれがあるため公表しない","同種の他の契約の予定価格を類推されるおそれがあるため公表しない",IF(VLOOKUP(A28,[7]令和4年度契約状況調査票!$E:$AW,23,FALSE)="－","－",IF(VLOOKUP(A28,[7]令和4年度契約状況調査票!$E:$AW,7,FALSE)&lt;&gt;"",TEXT(VLOOKUP(A28,[7]令和4年度契約状況調査票!$E:$AW,16,FALSE),"#,##0円")&amp;CHAR(10)&amp;"(A)",VLOOKUP(A28,[7]令和4年度契約状況調査票!$E:$AW,16,FALSE))))))</f>
        <v>同種の他の契約の予定価格を類推されるおそれがあるため公表しない</v>
      </c>
      <c r="I28" s="17">
        <f>IF(A28="","",VLOOKUP(A28,[7]令和4年度契約状況調査票!$E:$AW,17,FALSE))</f>
        <v>1392091</v>
      </c>
      <c r="J28" s="18" t="str">
        <f>IF(A28="","",IF(VLOOKUP(A28,[7]令和4年度契約状況調査票!$E:$AW,16,FALSE)="他官署で調達手続きを実施のため","－",IF(VLOOKUP(A28,[7]令和4年度契約状況調査票!$E:$AW,23,FALSE)="②同種の他の契約の予定価格を類推されるおそれがあるため公表しない","－",IF(VLOOKUP(A28,[7]令和4年度契約状況調査票!$E:$AW,23,FALSE)="－","－",IF(VLOOKUP(A28,[7]令和4年度契約状況調査票!$E:$AW,7,FALSE)&lt;&gt;"",TEXT(VLOOKUP(A28,[7]令和4年度契約状況調査票!$E:$AW,19,FALSE),"#.0%")&amp;CHAR(10)&amp;"(B/A×100)",VLOOKUP(A28,[7]令和4年度契約状況調査票!$E:$AW,19,FALSE))))))</f>
        <v>－</v>
      </c>
      <c r="K28" s="19" t="str">
        <f>IF(A28="","",IF(VLOOKUP(A28,[7]令和4年度契約状況調査票!$E:$AW,12,FALSE)="①公益社団法人","公社",IF(VLOOKUP(A28,[7]令和4年度契約状況調査票!$E:$AW,12,FALSE)="②公益財団法人","公財","")))</f>
        <v/>
      </c>
      <c r="L28" s="19">
        <f>IF(A28="","",VLOOKUP(A28,[7]令和4年度契約状況調査票!$E:$AW,13,FALSE))</f>
        <v>0</v>
      </c>
      <c r="M28" s="20" t="str">
        <f>IF(A28="","",IF(VLOOKUP(A28,[7]令和4年度契約状況調査票!$E:$AW,13,FALSE)="国所管",VLOOKUP(A28,[7]令和4年度契約状況調査票!$E:$AW,24,FALSE),""))</f>
        <v/>
      </c>
      <c r="N28" s="21">
        <f>IF(A28="","",IF(AND(P28="○",O28="分担契約/単価契約"),"単価契約"&amp;CHAR(10)&amp;"予定調達総額 "&amp;TEXT(VLOOKUP(A28,[7]令和4年度契約状況調査票!$E:$AW,16,FALSE),"#,##0円")&amp;"(B)"&amp;CHAR(10)&amp;"分担契約"&amp;CHAR(10)&amp;VLOOKUP(A28,[7]令和4年度契約状況調査票!$E:$AW,32,FALSE),IF(AND(P28="○",O28="分担契約"),"分担契約"&amp;CHAR(10)&amp;"契約総額 "&amp;TEXT(VLOOKUP(A28,[7]令和4年度契約状況調査票!$E:$AW,16,FALSE),"#,##0円")&amp;"(B)"&amp;CHAR(10)&amp;VLOOKUP(A28,[7]令和4年度契約状況調査票!$E:$AW,32,FALSE),(IF(O28="分担契約/単価契約","単価契約"&amp;CHAR(10)&amp;"予定調達総額 "&amp;TEXT(VLOOKUP(A28,[7]令和4年度契約状況調査票!$E:$AW,16,FALSE),"#,##0円")&amp;CHAR(10)&amp;"分担契約"&amp;CHAR(10)&amp;VLOOKUP(A28,[7]令和4年度契約状況調査票!$E:$AW,32,FALSE),IF(O28="分担契約","分担契約"&amp;CHAR(10)&amp;"契約総額 "&amp;TEXT(VLOOKUP(A28,[7]令和4年度契約状況調査票!$E:$AW,16,FALSE),"#,##0円")&amp;CHAR(10)&amp;VLOOKUP(A28,[7]令和4年度契約状況調査票!$E:$AW,32,FALSE),IF(O28="単価契約","単価契約"&amp;CHAR(10)&amp;"予定調達総額 "&amp;TEXT(VLOOKUP(A28,[7]令和4年度契約状況調査票!$E:$AW,16,FALSE),"#,##0円")&amp;CHAR(10)&amp;VLOOKUP(A28,[7]令和4年度契約状況調査票!$E:$AW,32,FALSE),VLOOKUP(A28,[7]令和4年度契約状況調査票!$E:$AW,32,FALSE))))))))</f>
        <v>0</v>
      </c>
      <c r="O28" s="10" t="str">
        <f>IF(A28="","",VLOOKUP(A28,[7]令和4年度契約状況調査票!$E:$CE,53,FALSE))</f>
        <v>×</v>
      </c>
      <c r="P28" s="10" t="str">
        <f>IF(A28="","",IF(VLOOKUP(A28,[7]令和4年度契約状況調査票!$E:$AW,14,FALSE)="他官署で調達手続きを実施のため","×",IF(VLOOKUP(A28,[7]令和4年度契約状況調査票!$E:$AW,21,FALSE)="②同種の他の契約の予定価格を類推されるおそれがあるため公表しない","×","○")))</f>
        <v>○</v>
      </c>
    </row>
    <row r="29" spans="1:16" s="10" customFormat="1" ht="78" customHeight="1">
      <c r="A29" s="11">
        <f>IF(MAX([7]令和4年度契約状況調査票!E22:E35)&gt;=ROW()-5,ROW()-5,"")</f>
        <v>24</v>
      </c>
      <c r="B29" s="12" t="str">
        <f>IF(A29="","",VLOOKUP(A29,[7]令和4年度契約状況調査票!$E:$AW,5,FALSE))</f>
        <v>令和4年度魚津合同庁舎の清掃業務
12ヶ月</v>
      </c>
      <c r="C29" s="13" t="str">
        <f>IF(A29="","",VLOOKUP(A29,[7]令和4年度契約状況調査票!$E:$AW,6,FALSE))</f>
        <v>支出負担行為担当官
金沢国税局総務部次長
中村　憲二
石川県金沢市広坂２－２－６０
ほか３官署</v>
      </c>
      <c r="D29" s="14">
        <f>IF(A29="","",VLOOKUP(A29,[7]令和4年度契約状況調査票!$E:$AW,9,FALSE))</f>
        <v>44652</v>
      </c>
      <c r="E29" s="12" t="str">
        <f>IF(A29="","",VLOOKUP(A29,[7]令和4年度契約状況調査票!$E:$AW,10,FALSE))</f>
        <v>武田商事株式会社
石川県野々市市堀内３－４０</v>
      </c>
      <c r="F29" s="15">
        <f>IF(A29="","",VLOOKUP(A29,[7]令和4年度契約状況調査票!$E:$AW,11,FALSE))</f>
        <v>2220001000405</v>
      </c>
      <c r="G29" s="16" t="str">
        <f>IF(A29="","",IF(VLOOKUP(A29,[7]令和4年度契約状況調査票!$E:$AW,14,FALSE)="②一般競争入札（総合評価方式）","一般競争入札"&amp;CHAR(10)&amp;"（総合評価方式）","一般競争入札"))</f>
        <v>一般競争入札</v>
      </c>
      <c r="H29" s="17" t="str">
        <f>IF(A29="","",IF(VLOOKUP(A29,[7]令和4年度契約状況調査票!$E:$AW,16,FALSE)="他官署で調達手続きを実施のため","他官署で調達手続きを実施のため",IF(VLOOKUP(A29,[7]令和4年度契約状況調査票!$E:$AW,23,FALSE)="②同種の他の契約の予定価格を類推されるおそれがあるため公表しない","同種の他の契約の予定価格を類推されるおそれがあるため公表しない",IF(VLOOKUP(A29,[7]令和4年度契約状況調査票!$E:$AW,23,FALSE)="－","－",IF(VLOOKUP(A29,[7]令和4年度契約状況調査票!$E:$AW,7,FALSE)&lt;&gt;"",TEXT(VLOOKUP(A29,[7]令和4年度契約状況調査票!$E:$AW,16,FALSE),"#,##0円")&amp;CHAR(10)&amp;"(A)",VLOOKUP(A29,[7]令和4年度契約状況調査票!$E:$AW,16,FALSE))))))</f>
        <v>同種の他の契約の予定価格を類推されるおそれがあるため公表しない</v>
      </c>
      <c r="I29" s="17">
        <f>IF(A29="","",VLOOKUP(A29,[7]令和4年度契約状況調査票!$E:$AW,17,FALSE))</f>
        <v>2949321</v>
      </c>
      <c r="J29" s="18" t="str">
        <f>IF(A29="","",IF(VLOOKUP(A29,[7]令和4年度契約状況調査票!$E:$AW,16,FALSE)="他官署で調達手続きを実施のため","－",IF(VLOOKUP(A29,[7]令和4年度契約状況調査票!$E:$AW,23,FALSE)="②同種の他の契約の予定価格を類推されるおそれがあるため公表しない","－",IF(VLOOKUP(A29,[7]令和4年度契約状況調査票!$E:$AW,23,FALSE)="－","－",IF(VLOOKUP(A29,[7]令和4年度契約状況調査票!$E:$AW,7,FALSE)&lt;&gt;"",TEXT(VLOOKUP(A29,[7]令和4年度契約状況調査票!$E:$AW,19,FALSE),"#.0%")&amp;CHAR(10)&amp;"(B/A×100)",VLOOKUP(A29,[7]令和4年度契約状況調査票!$E:$AW,19,FALSE))))))</f>
        <v>－</v>
      </c>
      <c r="K29" s="19" t="str">
        <f>IF(A29="","",IF(VLOOKUP(A29,[7]令和4年度契約状況調査票!$E:$AW,12,FALSE)="①公益社団法人","公社",IF(VLOOKUP(A29,[7]令和4年度契約状況調査票!$E:$AW,12,FALSE)="②公益財団法人","公財","")))</f>
        <v/>
      </c>
      <c r="L29" s="19">
        <f>IF(A29="","",VLOOKUP(A29,[7]令和4年度契約状況調査票!$E:$AW,13,FALSE))</f>
        <v>0</v>
      </c>
      <c r="M29" s="20" t="str">
        <f>IF(A29="","",IF(VLOOKUP(A29,[7]令和4年度契約状況調査票!$E:$AW,13,FALSE)="国所管",VLOOKUP(A29,[7]令和4年度契約状況調査票!$E:$AW,24,FALSE),""))</f>
        <v/>
      </c>
      <c r="N29" s="21">
        <f>IF(A29="","",IF(AND(P29="○",O29="分担契約/単価契約"),"単価契約"&amp;CHAR(10)&amp;"予定調達総額 "&amp;TEXT(VLOOKUP(A29,[7]令和4年度契約状況調査票!$E:$AW,16,FALSE),"#,##0円")&amp;"(B)"&amp;CHAR(10)&amp;"分担契約"&amp;CHAR(10)&amp;VLOOKUP(A29,[7]令和4年度契約状況調査票!$E:$AW,32,FALSE),IF(AND(P29="○",O29="分担契約"),"分担契約"&amp;CHAR(10)&amp;"契約総額 "&amp;TEXT(VLOOKUP(A29,[7]令和4年度契約状況調査票!$E:$AW,16,FALSE),"#,##0円")&amp;"(B)"&amp;CHAR(10)&amp;VLOOKUP(A29,[7]令和4年度契約状況調査票!$E:$AW,32,FALSE),(IF(O29="分担契約/単価契約","単価契約"&amp;CHAR(10)&amp;"予定調達総額 "&amp;TEXT(VLOOKUP(A29,[7]令和4年度契約状況調査票!$E:$AW,16,FALSE),"#,##0円")&amp;CHAR(10)&amp;"分担契約"&amp;CHAR(10)&amp;VLOOKUP(A29,[7]令和4年度契約状況調査票!$E:$AW,32,FALSE),IF(O29="分担契約","分担契約"&amp;CHAR(10)&amp;"契約総額 "&amp;TEXT(VLOOKUP(A29,[7]令和4年度契約状況調査票!$E:$AW,16,FALSE),"#,##0円")&amp;CHAR(10)&amp;VLOOKUP(A29,[7]令和4年度契約状況調査票!$E:$AW,32,FALSE),IF(O29="単価契約","単価契約"&amp;CHAR(10)&amp;"予定調達総額 "&amp;TEXT(VLOOKUP(A29,[7]令和4年度契約状況調査票!$E:$AW,16,FALSE),"#,##0円")&amp;CHAR(10)&amp;VLOOKUP(A29,[7]令和4年度契約状況調査票!$E:$AW,32,FALSE),VLOOKUP(A29,[7]令和4年度契約状況調査票!$E:$AW,32,FALSE))))))))</f>
        <v>0</v>
      </c>
      <c r="O29" s="10" t="str">
        <f>IF(A29="","",VLOOKUP(A29,[7]令和4年度契約状況調査票!$E:$CE,53,FALSE))</f>
        <v>×</v>
      </c>
      <c r="P29" s="10" t="str">
        <f>IF(A29="","",IF(VLOOKUP(A29,[7]令和4年度契約状況調査票!$E:$AW,14,FALSE)="他官署で調達手続きを実施のため","×",IF(VLOOKUP(A29,[7]令和4年度契約状況調査票!$E:$AW,21,FALSE)="②同種の他の契約の予定価格を類推されるおそれがあるため公表しない","×","○")))</f>
        <v>○</v>
      </c>
    </row>
    <row r="30" spans="1:16" s="10" customFormat="1" ht="78" customHeight="1">
      <c r="A30" s="11">
        <f>IF(MAX([7]令和4年度契約状況調査票!E22:E36)&gt;=ROW()-5,ROW()-5,"")</f>
        <v>25</v>
      </c>
      <c r="B30" s="12" t="str">
        <f>IF(A30="","",VLOOKUP(A30,[7]令和4年度契約状況調査票!$E:$AW,5,FALSE))</f>
        <v>令和4年度富山丸の内合同庁舎の清掃業務
12ヶ月　　　　　　　　　　　　　　　　　　</v>
      </c>
      <c r="C30" s="13" t="str">
        <f>IF(A30="","",VLOOKUP(A30,[7]令和4年度契約状況調査票!$E:$AW,6,FALSE))</f>
        <v>支出負担行為担当官
金沢国税局総務部次長
中村　憲二
石川県金沢市広坂２－２－６０
ほか３官署</v>
      </c>
      <c r="D30" s="14">
        <f>IF(A30="","",VLOOKUP(A30,[7]令和4年度契約状況調査票!$E:$AW,9,FALSE))</f>
        <v>44652</v>
      </c>
      <c r="E30" s="12" t="str">
        <f>IF(A30="","",VLOOKUP(A30,[7]令和4年度契約状況調査票!$E:$AW,10,FALSE))</f>
        <v>株式会社オフィスケィ
富山県富山市鶴が丘町１０２－１</v>
      </c>
      <c r="F30" s="15">
        <f>IF(A30="","",VLOOKUP(A30,[7]令和4年度契約状況調査票!$E:$AW,11,FALSE))</f>
        <v>1230001000545</v>
      </c>
      <c r="G30" s="16" t="str">
        <f>IF(A30="","",IF(VLOOKUP(A30,[7]令和4年度契約状況調査票!$E:$AW,14,FALSE)="②一般競争入札（総合評価方式）","一般競争入札"&amp;CHAR(10)&amp;"（総合評価方式）","一般競争入札"))</f>
        <v>一般競争入札</v>
      </c>
      <c r="H30" s="17" t="str">
        <f>IF(A30="","",IF(VLOOKUP(A30,[7]令和4年度契約状況調査票!$E:$AW,16,FALSE)="他官署で調達手続きを実施のため","他官署で調達手続きを実施のため",IF(VLOOKUP(A30,[7]令和4年度契約状況調査票!$E:$AW,23,FALSE)="②同種の他の契約の予定価格を類推されるおそれがあるため公表しない","同種の他の契約の予定価格を類推されるおそれがあるため公表しない",IF(VLOOKUP(A30,[7]令和4年度契約状況調査票!$E:$AW,23,FALSE)="－","－",IF(VLOOKUP(A30,[7]令和4年度契約状況調査票!$E:$AW,7,FALSE)&lt;&gt;"",TEXT(VLOOKUP(A30,[7]令和4年度契約状況調査票!$E:$AW,16,FALSE),"#,##0円")&amp;CHAR(10)&amp;"(A)",VLOOKUP(A30,[7]令和4年度契約状況調査票!$E:$AW,16,FALSE))))))</f>
        <v>同種の他の契約の予定価格を類推されるおそれがあるため公表しない</v>
      </c>
      <c r="I30" s="17">
        <f>IF(A30="","",VLOOKUP(A30,[7]令和4年度契約状況調査票!$E:$AW,17,FALSE))</f>
        <v>5575710</v>
      </c>
      <c r="J30" s="18" t="str">
        <f>IF(A30="","",IF(VLOOKUP(A30,[7]令和4年度契約状況調査票!$E:$AW,16,FALSE)="他官署で調達手続きを実施のため","－",IF(VLOOKUP(A30,[7]令和4年度契約状況調査票!$E:$AW,23,FALSE)="②同種の他の契約の予定価格を類推されるおそれがあるため公表しない","－",IF(VLOOKUP(A30,[7]令和4年度契約状況調査票!$E:$AW,23,FALSE)="－","－",IF(VLOOKUP(A30,[7]令和4年度契約状況調査票!$E:$AW,7,FALSE)&lt;&gt;"",TEXT(VLOOKUP(A30,[7]令和4年度契約状況調査票!$E:$AW,19,FALSE),"#.0%")&amp;CHAR(10)&amp;"(B/A×100)",VLOOKUP(A30,[7]令和4年度契約状況調査票!$E:$AW,19,FALSE))))))</f>
        <v>－</v>
      </c>
      <c r="K30" s="19" t="str">
        <f>IF(A30="","",IF(VLOOKUP(A30,[7]令和4年度契約状況調査票!$E:$AW,12,FALSE)="①公益社団法人","公社",IF(VLOOKUP(A30,[7]令和4年度契約状況調査票!$E:$AW,12,FALSE)="②公益財団法人","公財","")))</f>
        <v/>
      </c>
      <c r="L30" s="19">
        <f>IF(A30="","",VLOOKUP(A30,[7]令和4年度契約状況調査票!$E:$AW,13,FALSE))</f>
        <v>0</v>
      </c>
      <c r="M30" s="20" t="str">
        <f>IF(A30="","",IF(VLOOKUP(A30,[7]令和4年度契約状況調査票!$E:$AW,13,FALSE)="国所管",VLOOKUP(A30,[7]令和4年度契約状況調査票!$E:$AW,24,FALSE),""))</f>
        <v/>
      </c>
      <c r="N30" s="21">
        <f>IF(A30="","",IF(AND(P30="○",O30="分担契約/単価契約"),"単価契約"&amp;CHAR(10)&amp;"予定調達総額 "&amp;TEXT(VLOOKUP(A30,[7]令和4年度契約状況調査票!$E:$AW,16,FALSE),"#,##0円")&amp;"(B)"&amp;CHAR(10)&amp;"分担契約"&amp;CHAR(10)&amp;VLOOKUP(A30,[7]令和4年度契約状況調査票!$E:$AW,32,FALSE),IF(AND(P30="○",O30="分担契約"),"分担契約"&amp;CHAR(10)&amp;"契約総額 "&amp;TEXT(VLOOKUP(A30,[7]令和4年度契約状況調査票!$E:$AW,16,FALSE),"#,##0円")&amp;"(B)"&amp;CHAR(10)&amp;VLOOKUP(A30,[7]令和4年度契約状況調査票!$E:$AW,32,FALSE),(IF(O30="分担契約/単価契約","単価契約"&amp;CHAR(10)&amp;"予定調達総額 "&amp;TEXT(VLOOKUP(A30,[7]令和4年度契約状況調査票!$E:$AW,16,FALSE),"#,##0円")&amp;CHAR(10)&amp;"分担契約"&amp;CHAR(10)&amp;VLOOKUP(A30,[7]令和4年度契約状況調査票!$E:$AW,32,FALSE),IF(O30="分担契約","分担契約"&amp;CHAR(10)&amp;"契約総額 "&amp;TEXT(VLOOKUP(A30,[7]令和4年度契約状況調査票!$E:$AW,16,FALSE),"#,##0円")&amp;CHAR(10)&amp;VLOOKUP(A30,[7]令和4年度契約状況調査票!$E:$AW,32,FALSE),IF(O30="単価契約","単価契約"&amp;CHAR(10)&amp;"予定調達総額 "&amp;TEXT(VLOOKUP(A30,[7]令和4年度契約状況調査票!$E:$AW,16,FALSE),"#,##0円")&amp;CHAR(10)&amp;VLOOKUP(A30,[7]令和4年度契約状況調査票!$E:$AW,32,FALSE),VLOOKUP(A30,[7]令和4年度契約状況調査票!$E:$AW,32,FALSE))))))))</f>
        <v>0</v>
      </c>
      <c r="O30" s="10" t="str">
        <f>IF(A30="","",VLOOKUP(A30,[7]令和4年度契約状況調査票!$E:$CE,53,FALSE))</f>
        <v>×</v>
      </c>
      <c r="P30" s="10" t="str">
        <f>IF(A30="","",IF(VLOOKUP(A30,[7]令和4年度契約状況調査票!$E:$AW,14,FALSE)="他官署で調達手続きを実施のため","×",IF(VLOOKUP(A30,[7]令和4年度契約状況調査票!$E:$AW,21,FALSE)="②同種の他の契約の予定価格を類推されるおそれがあるため公表しない","×","○")))</f>
        <v>○</v>
      </c>
    </row>
    <row r="31" spans="1:16" s="10" customFormat="1" ht="78" customHeight="1">
      <c r="A31" s="11">
        <f>IF(MAX([7]令和4年度契約状況調査票!E22:E37)&gt;=ROW()-5,ROW()-5,"")</f>
        <v>26</v>
      </c>
      <c r="B31" s="12" t="str">
        <f>IF(A31="","",VLOOKUP(A31,[7]令和4年度契約状況調査票!$E:$AW,5,FALSE))</f>
        <v>令和4年度高岡及び砺波税務署の清掃業務
12ヶ月</v>
      </c>
      <c r="C31" s="13" t="str">
        <f>IF(A31="","",VLOOKUP(A31,[7]令和4年度契約状況調査票!$E:$AW,6,FALSE))</f>
        <v>支出負担行為担当官
金沢国税局総務部次長
中村　憲二
石川県金沢市広坂２－２－６０</v>
      </c>
      <c r="D31" s="14">
        <f>IF(A31="","",VLOOKUP(A31,[7]令和4年度契約状況調査票!$E:$AW,9,FALSE))</f>
        <v>44652</v>
      </c>
      <c r="E31" s="12" t="str">
        <f>IF(A31="","",VLOOKUP(A31,[7]令和4年度契約状況調査票!$E:$AW,10,FALSE))</f>
        <v>株式会社日本ビルサービス
富山県砺波市三郎丸３１３</v>
      </c>
      <c r="F31" s="15">
        <f>IF(A31="","",VLOOKUP(A31,[7]令和4年度契約状況調査票!$E:$AW,11,FALSE))</f>
        <v>3230001008371</v>
      </c>
      <c r="G31" s="16" t="str">
        <f>IF(A31="","",IF(VLOOKUP(A31,[7]令和4年度契約状況調査票!$E:$AW,14,FALSE)="②一般競争入札（総合評価方式）","一般競争入札"&amp;CHAR(10)&amp;"（総合評価方式）","一般競争入札"))</f>
        <v>一般競争入札</v>
      </c>
      <c r="H31" s="17" t="str">
        <f>IF(A31="","",IF(VLOOKUP(A31,[7]令和4年度契約状況調査票!$E:$AW,16,FALSE)="他官署で調達手続きを実施のため","他官署で調達手続きを実施のため",IF(VLOOKUP(A31,[7]令和4年度契約状況調査票!$E:$AW,23,FALSE)="②同種の他の契約の予定価格を類推されるおそれがあるため公表しない","同種の他の契約の予定価格を類推されるおそれがあるため公表しない",IF(VLOOKUP(A31,[7]令和4年度契約状況調査票!$E:$AW,23,FALSE)="－","－",IF(VLOOKUP(A31,[7]令和4年度契約状況調査票!$E:$AW,7,FALSE)&lt;&gt;"",TEXT(VLOOKUP(A31,[7]令和4年度契約状況調査票!$E:$AW,16,FALSE),"#,##0円")&amp;CHAR(10)&amp;"(A)",VLOOKUP(A31,[7]令和4年度契約状況調査票!$E:$AW,16,FALSE))))))</f>
        <v>同種の他の契約の予定価格を類推されるおそれがあるため公表しない</v>
      </c>
      <c r="I31" s="17">
        <f>IF(A31="","",VLOOKUP(A31,[7]令和4年度契約状況調査票!$E:$AW,17,FALSE))</f>
        <v>3498000</v>
      </c>
      <c r="J31" s="18" t="str">
        <f>IF(A31="","",IF(VLOOKUP(A31,[7]令和4年度契約状況調査票!$E:$AW,16,FALSE)="他官署で調達手続きを実施のため","－",IF(VLOOKUP(A31,[7]令和4年度契約状況調査票!$E:$AW,23,FALSE)="②同種の他の契約の予定価格を類推されるおそれがあるため公表しない","－",IF(VLOOKUP(A31,[7]令和4年度契約状況調査票!$E:$AW,23,FALSE)="－","－",IF(VLOOKUP(A31,[7]令和4年度契約状況調査票!$E:$AW,7,FALSE)&lt;&gt;"",TEXT(VLOOKUP(A31,[7]令和4年度契約状況調査票!$E:$AW,19,FALSE),"#.0%")&amp;CHAR(10)&amp;"(B/A×100)",VLOOKUP(A31,[7]令和4年度契約状況調査票!$E:$AW,19,FALSE))))))</f>
        <v>－</v>
      </c>
      <c r="K31" s="19" t="str">
        <f>IF(A31="","",IF(VLOOKUP(A31,[7]令和4年度契約状況調査票!$E:$AW,12,FALSE)="①公益社団法人","公社",IF(VLOOKUP(A31,[7]令和4年度契約状況調査票!$E:$AW,12,FALSE)="②公益財団法人","公財","")))</f>
        <v/>
      </c>
      <c r="L31" s="19">
        <f>IF(A31="","",VLOOKUP(A31,[7]令和4年度契約状況調査票!$E:$AW,13,FALSE))</f>
        <v>0</v>
      </c>
      <c r="M31" s="20" t="str">
        <f>IF(A31="","",IF(VLOOKUP(A31,[7]令和4年度契約状況調査票!$E:$AW,13,FALSE)="国所管",VLOOKUP(A31,[7]令和4年度契約状況調査票!$E:$AW,24,FALSE),""))</f>
        <v/>
      </c>
      <c r="N31" s="21">
        <f>IF(A31="","",IF(AND(P31="○",O31="分担契約/単価契約"),"単価契約"&amp;CHAR(10)&amp;"予定調達総額 "&amp;TEXT(VLOOKUP(A31,[7]令和4年度契約状況調査票!$E:$AW,16,FALSE),"#,##0円")&amp;"(B)"&amp;CHAR(10)&amp;"分担契約"&amp;CHAR(10)&amp;VLOOKUP(A31,[7]令和4年度契約状況調査票!$E:$AW,32,FALSE),IF(AND(P31="○",O31="分担契約"),"分担契約"&amp;CHAR(10)&amp;"契約総額 "&amp;TEXT(VLOOKUP(A31,[7]令和4年度契約状況調査票!$E:$AW,16,FALSE),"#,##0円")&amp;"(B)"&amp;CHAR(10)&amp;VLOOKUP(A31,[7]令和4年度契約状況調査票!$E:$AW,32,FALSE),(IF(O31="分担契約/単価契約","単価契約"&amp;CHAR(10)&amp;"予定調達総額 "&amp;TEXT(VLOOKUP(A31,[7]令和4年度契約状況調査票!$E:$AW,16,FALSE),"#,##0円")&amp;CHAR(10)&amp;"分担契約"&amp;CHAR(10)&amp;VLOOKUP(A31,[7]令和4年度契約状況調査票!$E:$AW,32,FALSE),IF(O31="分担契約","分担契約"&amp;CHAR(10)&amp;"契約総額 "&amp;TEXT(VLOOKUP(A31,[7]令和4年度契約状況調査票!$E:$AW,16,FALSE),"#,##0円")&amp;CHAR(10)&amp;VLOOKUP(A31,[7]令和4年度契約状況調査票!$E:$AW,32,FALSE),IF(O31="単価契約","単価契約"&amp;CHAR(10)&amp;"予定調達総額 "&amp;TEXT(VLOOKUP(A31,[7]令和4年度契約状況調査票!$E:$AW,16,FALSE),"#,##0円")&amp;CHAR(10)&amp;VLOOKUP(A31,[7]令和4年度契約状況調査票!$E:$AW,32,FALSE),VLOOKUP(A31,[7]令和4年度契約状況調査票!$E:$AW,32,FALSE))))))))</f>
        <v>0</v>
      </c>
      <c r="O31" s="10" t="str">
        <f>IF(A31="","",VLOOKUP(A31,[7]令和4年度契約状況調査票!$E:$CE,53,FALSE))</f>
        <v>×</v>
      </c>
      <c r="P31" s="10" t="str">
        <f>IF(A31="","",IF(VLOOKUP(A31,[7]令和4年度契約状況調査票!$E:$AW,14,FALSE)="他官署で調達手続きを実施のため","×",IF(VLOOKUP(A31,[7]令和4年度契約状況調査票!$E:$AW,21,FALSE)="②同種の他の契約の予定価格を類推されるおそれがあるため公表しない","×","○")))</f>
        <v>○</v>
      </c>
    </row>
    <row r="32" spans="1:16" s="10" customFormat="1" ht="78" customHeight="1">
      <c r="A32" s="11">
        <f>IF(MAX([7]令和4年度契約状況調査票!E22:E38)&gt;=ROW()-5,ROW()-5,"")</f>
        <v>27</v>
      </c>
      <c r="B32" s="12" t="str">
        <f>IF(A32="","",VLOOKUP(A32,[7]令和4年度契約状況調査票!$E:$AW,5,FALSE))</f>
        <v>令和4年度輪島・松任税務署及び金沢国税局戸水分庁舎の清掃業務
12ヶ月</v>
      </c>
      <c r="C32" s="13" t="str">
        <f>IF(A32="","",VLOOKUP(A32,[7]令和4年度契約状況調査票!$E:$AW,6,FALSE))</f>
        <v>支出負担行為担当官
金沢国税局総務部次長
中村　憲二
石川県金沢市広坂２－２－６０</v>
      </c>
      <c r="D32" s="14">
        <f>IF(A32="","",VLOOKUP(A32,[7]令和4年度契約状況調査票!$E:$AW,9,FALSE))</f>
        <v>44652</v>
      </c>
      <c r="E32" s="12" t="str">
        <f>IF(A32="","",VLOOKUP(A32,[7]令和4年度契約状況調査票!$E:$AW,10,FALSE))</f>
        <v>武田商事株式会社
石川県野々市市堀内３－４０</v>
      </c>
      <c r="F32" s="15">
        <f>IF(A32="","",VLOOKUP(A32,[7]令和4年度契約状況調査票!$E:$AW,11,FALSE))</f>
        <v>2220001000405</v>
      </c>
      <c r="G32" s="16" t="str">
        <f>IF(A32="","",IF(VLOOKUP(A32,[7]令和4年度契約状況調査票!$E:$AW,14,FALSE)="②一般競争入札（総合評価方式）","一般競争入札"&amp;CHAR(10)&amp;"（総合評価方式）","一般競争入札"))</f>
        <v>一般競争入札</v>
      </c>
      <c r="H32" s="17" t="str">
        <f>IF(A32="","",IF(VLOOKUP(A32,[7]令和4年度契約状況調査票!$E:$AW,16,FALSE)="他官署で調達手続きを実施のため","他官署で調達手続きを実施のため",IF(VLOOKUP(A32,[7]令和4年度契約状況調査票!$E:$AW,23,FALSE)="②同種の他の契約の予定価格を類推されるおそれがあるため公表しない","同種の他の契約の予定価格を類推されるおそれがあるため公表しない",IF(VLOOKUP(A32,[7]令和4年度契約状況調査票!$E:$AW,23,FALSE)="－","－",IF(VLOOKUP(A32,[7]令和4年度契約状況調査票!$E:$AW,7,FALSE)&lt;&gt;"",TEXT(VLOOKUP(A32,[7]令和4年度契約状況調査票!$E:$AW,16,FALSE),"#,##0円")&amp;CHAR(10)&amp;"(A)",VLOOKUP(A32,[7]令和4年度契約状況調査票!$E:$AW,16,FALSE))))))</f>
        <v>同種の他の契約の予定価格を類推されるおそれがあるため公表しない</v>
      </c>
      <c r="I32" s="17">
        <f>IF(A32="","",VLOOKUP(A32,[7]令和4年度契約状況調査票!$E:$AW,17,FALSE))</f>
        <v>4158000</v>
      </c>
      <c r="J32" s="18" t="str">
        <f>IF(A32="","",IF(VLOOKUP(A32,[7]令和4年度契約状況調査票!$E:$AW,16,FALSE)="他官署で調達手続きを実施のため","－",IF(VLOOKUP(A32,[7]令和4年度契約状況調査票!$E:$AW,23,FALSE)="②同種の他の契約の予定価格を類推されるおそれがあるため公表しない","－",IF(VLOOKUP(A32,[7]令和4年度契約状況調査票!$E:$AW,23,FALSE)="－","－",IF(VLOOKUP(A32,[7]令和4年度契約状況調査票!$E:$AW,7,FALSE)&lt;&gt;"",TEXT(VLOOKUP(A32,[7]令和4年度契約状況調査票!$E:$AW,19,FALSE),"#.0%")&amp;CHAR(10)&amp;"(B/A×100)",VLOOKUP(A32,[7]令和4年度契約状況調査票!$E:$AW,19,FALSE))))))</f>
        <v>－</v>
      </c>
      <c r="K32" s="19" t="str">
        <f>IF(A32="","",IF(VLOOKUP(A32,[7]令和4年度契約状況調査票!$E:$AW,12,FALSE)="①公益社団法人","公社",IF(VLOOKUP(A32,[7]令和4年度契約状況調査票!$E:$AW,12,FALSE)="②公益財団法人","公財","")))</f>
        <v/>
      </c>
      <c r="L32" s="19">
        <f>IF(A32="","",VLOOKUP(A32,[7]令和4年度契約状況調査票!$E:$AW,13,FALSE))</f>
        <v>0</v>
      </c>
      <c r="M32" s="20" t="str">
        <f>IF(A32="","",IF(VLOOKUP(A32,[7]令和4年度契約状況調査票!$E:$AW,13,FALSE)="国所管",VLOOKUP(A32,[7]令和4年度契約状況調査票!$E:$AW,24,FALSE),""))</f>
        <v/>
      </c>
      <c r="N32" s="21">
        <f>IF(A32="","",IF(AND(P32="○",O32="分担契約/単価契約"),"単価契約"&amp;CHAR(10)&amp;"予定調達総額 "&amp;TEXT(VLOOKUP(A32,[7]令和4年度契約状況調査票!$E:$AW,16,FALSE),"#,##0円")&amp;"(B)"&amp;CHAR(10)&amp;"分担契約"&amp;CHAR(10)&amp;VLOOKUP(A32,[7]令和4年度契約状況調査票!$E:$AW,32,FALSE),IF(AND(P32="○",O32="分担契約"),"分担契約"&amp;CHAR(10)&amp;"契約総額 "&amp;TEXT(VLOOKUP(A32,[7]令和4年度契約状況調査票!$E:$AW,16,FALSE),"#,##0円")&amp;"(B)"&amp;CHAR(10)&amp;VLOOKUP(A32,[7]令和4年度契約状況調査票!$E:$AW,32,FALSE),(IF(O32="分担契約/単価契約","単価契約"&amp;CHAR(10)&amp;"予定調達総額 "&amp;TEXT(VLOOKUP(A32,[7]令和4年度契約状況調査票!$E:$AW,16,FALSE),"#,##0円")&amp;CHAR(10)&amp;"分担契約"&amp;CHAR(10)&amp;VLOOKUP(A32,[7]令和4年度契約状況調査票!$E:$AW,32,FALSE),IF(O32="分担契約","分担契約"&amp;CHAR(10)&amp;"契約総額 "&amp;TEXT(VLOOKUP(A32,[7]令和4年度契約状況調査票!$E:$AW,16,FALSE),"#,##0円")&amp;CHAR(10)&amp;VLOOKUP(A32,[7]令和4年度契約状況調査票!$E:$AW,32,FALSE),IF(O32="単価契約","単価契約"&amp;CHAR(10)&amp;"予定調達総額 "&amp;TEXT(VLOOKUP(A32,[7]令和4年度契約状況調査票!$E:$AW,16,FALSE),"#,##0円")&amp;CHAR(10)&amp;VLOOKUP(A32,[7]令和4年度契約状況調査票!$E:$AW,32,FALSE),VLOOKUP(A32,[7]令和4年度契約状況調査票!$E:$AW,32,FALSE))))))))</f>
        <v>0</v>
      </c>
      <c r="O32" s="10" t="str">
        <f>IF(A32="","",VLOOKUP(A32,[7]令和4年度契約状況調査票!$E:$CE,53,FALSE))</f>
        <v>×</v>
      </c>
      <c r="P32" s="10" t="str">
        <f>IF(A32="","",IF(VLOOKUP(A32,[7]令和4年度契約状況調査票!$E:$AW,14,FALSE)="他官署で調達手続きを実施のため","×",IF(VLOOKUP(A32,[7]令和4年度契約状況調査票!$E:$AW,21,FALSE)="②同種の他の契約の予定価格を類推されるおそれがあるため公表しない","×","○")))</f>
        <v>○</v>
      </c>
    </row>
    <row r="33" spans="1:16" s="10" customFormat="1" ht="78" customHeight="1">
      <c r="A33" s="11">
        <f>IF(MAX([7]令和4年度契約状況調査票!E22:E39)&gt;=ROW()-5,ROW()-5,"")</f>
        <v>28</v>
      </c>
      <c r="B33" s="12" t="str">
        <f>IF(A33="","",VLOOKUP(A33,[7]令和4年度契約状況調査票!$E:$AW,5,FALSE))</f>
        <v>令和4年度武生・大野及び三国税務署の清掃業務
12ヶ月</v>
      </c>
      <c r="C33" s="13" t="str">
        <f>IF(A33="","",VLOOKUP(A33,[7]令和4年度契約状況調査票!$E:$AW,6,FALSE))</f>
        <v>支出負担行為担当官
金沢国税局総務部次長
中村　憲二
石川県金沢市広坂２－２－６０</v>
      </c>
      <c r="D33" s="14">
        <f>IF(A33="","",VLOOKUP(A33,[7]令和4年度契約状況調査票!$E:$AW,9,FALSE))</f>
        <v>44652</v>
      </c>
      <c r="E33" s="12" t="str">
        <f>IF(A33="","",VLOOKUP(A33,[7]令和4年度契約状況調査票!$E:$AW,10,FALSE))</f>
        <v>株式会社法美社
福井県福井市里別所新町５０５</v>
      </c>
      <c r="F33" s="15">
        <f>IF(A33="","",VLOOKUP(A33,[7]令和4年度契約状況調査票!$E:$AW,11,FALSE))</f>
        <v>1210001003384</v>
      </c>
      <c r="G33" s="16" t="str">
        <f>IF(A33="","",IF(VLOOKUP(A33,[7]令和4年度契約状況調査票!$E:$AW,14,FALSE)="②一般競争入札（総合評価方式）","一般競争入札"&amp;CHAR(10)&amp;"（総合評価方式）","一般競争入札"))</f>
        <v>一般競争入札</v>
      </c>
      <c r="H33" s="17" t="str">
        <f>IF(A33="","",IF(VLOOKUP(A33,[7]令和4年度契約状況調査票!$E:$AW,16,FALSE)="他官署で調達手続きを実施のため","他官署で調達手続きを実施のため",IF(VLOOKUP(A33,[7]令和4年度契約状況調査票!$E:$AW,23,FALSE)="②同種の他の契約の予定価格を類推されるおそれがあるため公表しない","同種の他の契約の予定価格を類推されるおそれがあるため公表しない",IF(VLOOKUP(A33,[7]令和4年度契約状況調査票!$E:$AW,23,FALSE)="－","－",IF(VLOOKUP(A33,[7]令和4年度契約状況調査票!$E:$AW,7,FALSE)&lt;&gt;"",TEXT(VLOOKUP(A33,[7]令和4年度契約状況調査票!$E:$AW,16,FALSE),"#,##0円")&amp;CHAR(10)&amp;"(A)",VLOOKUP(A33,[7]令和4年度契約状況調査票!$E:$AW,16,FALSE))))))</f>
        <v>同種の他の契約の予定価格を類推されるおそれがあるため公表しない</v>
      </c>
      <c r="I33" s="17">
        <f>IF(A33="","",VLOOKUP(A33,[7]令和4年度契約状況調査票!$E:$AW,17,FALSE))</f>
        <v>3844500</v>
      </c>
      <c r="J33" s="18" t="str">
        <f>IF(A33="","",IF(VLOOKUP(A33,[7]令和4年度契約状況調査票!$E:$AW,16,FALSE)="他官署で調達手続きを実施のため","－",IF(VLOOKUP(A33,[7]令和4年度契約状況調査票!$E:$AW,23,FALSE)="②同種の他の契約の予定価格を類推されるおそれがあるため公表しない","－",IF(VLOOKUP(A33,[7]令和4年度契約状況調査票!$E:$AW,23,FALSE)="－","－",IF(VLOOKUP(A33,[7]令和4年度契約状況調査票!$E:$AW,7,FALSE)&lt;&gt;"",TEXT(VLOOKUP(A33,[7]令和4年度契約状況調査票!$E:$AW,19,FALSE),"#.0%")&amp;CHAR(10)&amp;"(B/A×100)",VLOOKUP(A33,[7]令和4年度契約状況調査票!$E:$AW,19,FALSE))))))</f>
        <v>－</v>
      </c>
      <c r="K33" s="19" t="str">
        <f>IF(A33="","",IF(VLOOKUP(A33,[7]令和4年度契約状況調査票!$E:$AW,12,FALSE)="①公益社団法人","公社",IF(VLOOKUP(A33,[7]令和4年度契約状況調査票!$E:$AW,12,FALSE)="②公益財団法人","公財","")))</f>
        <v/>
      </c>
      <c r="L33" s="19">
        <f>IF(A33="","",VLOOKUP(A33,[7]令和4年度契約状況調査票!$E:$AW,13,FALSE))</f>
        <v>0</v>
      </c>
      <c r="M33" s="20" t="str">
        <f>IF(A33="","",IF(VLOOKUP(A33,[7]令和4年度契約状況調査票!$E:$AW,13,FALSE)="国所管",VLOOKUP(A33,[7]令和4年度契約状況調査票!$E:$AW,24,FALSE),""))</f>
        <v/>
      </c>
      <c r="N33" s="21">
        <f>IF(A33="","",IF(AND(P33="○",O33="分担契約/単価契約"),"単価契約"&amp;CHAR(10)&amp;"予定調達総額 "&amp;TEXT(VLOOKUP(A33,[7]令和4年度契約状況調査票!$E:$AW,16,FALSE),"#,##0円")&amp;"(B)"&amp;CHAR(10)&amp;"分担契約"&amp;CHAR(10)&amp;VLOOKUP(A33,[7]令和4年度契約状況調査票!$E:$AW,32,FALSE),IF(AND(P33="○",O33="分担契約"),"分担契約"&amp;CHAR(10)&amp;"契約総額 "&amp;TEXT(VLOOKUP(A33,[7]令和4年度契約状況調査票!$E:$AW,16,FALSE),"#,##0円")&amp;"(B)"&amp;CHAR(10)&amp;VLOOKUP(A33,[7]令和4年度契約状況調査票!$E:$AW,32,FALSE),(IF(O33="分担契約/単価契約","単価契約"&amp;CHAR(10)&amp;"予定調達総額 "&amp;TEXT(VLOOKUP(A33,[7]令和4年度契約状況調査票!$E:$AW,16,FALSE),"#,##0円")&amp;CHAR(10)&amp;"分担契約"&amp;CHAR(10)&amp;VLOOKUP(A33,[7]令和4年度契約状況調査票!$E:$AW,32,FALSE),IF(O33="分担契約","分担契約"&amp;CHAR(10)&amp;"契約総額 "&amp;TEXT(VLOOKUP(A33,[7]令和4年度契約状況調査票!$E:$AW,16,FALSE),"#,##0円")&amp;CHAR(10)&amp;VLOOKUP(A33,[7]令和4年度契約状況調査票!$E:$AW,32,FALSE),IF(O33="単価契約","単価契約"&amp;CHAR(10)&amp;"予定調達総額 "&amp;TEXT(VLOOKUP(A33,[7]令和4年度契約状況調査票!$E:$AW,16,FALSE),"#,##0円")&amp;CHAR(10)&amp;VLOOKUP(A33,[7]令和4年度契約状況調査票!$E:$AW,32,FALSE),VLOOKUP(A33,[7]令和4年度契約状況調査票!$E:$AW,32,FALSE))))))))</f>
        <v>0</v>
      </c>
      <c r="O33" s="10" t="str">
        <f>IF(A33="","",VLOOKUP(A33,[7]令和4年度契約状況調査票!$E:$CE,53,FALSE))</f>
        <v>×</v>
      </c>
      <c r="P33" s="10" t="str">
        <f>IF(A33="","",IF(VLOOKUP(A33,[7]令和4年度契約状況調査票!$E:$AW,14,FALSE)="他官署で調達手続きを実施のため","×",IF(VLOOKUP(A33,[7]令和4年度契約状況調査票!$E:$AW,21,FALSE)="②同種の他の契約の予定価格を類推されるおそれがあるため公表しない","×","○")))</f>
        <v>○</v>
      </c>
    </row>
    <row r="34" spans="1:16" s="10" customFormat="1" ht="78" customHeight="1">
      <c r="A34" s="11">
        <f>IF(MAX([7]令和4年度契約状況調査票!E22:E40)&gt;=ROW()-5,ROW()-5,"")</f>
        <v>29</v>
      </c>
      <c r="B34" s="12" t="str">
        <f>IF(A34="","",VLOOKUP(A34,[7]令和4年度契約状況調査票!$E:$AW,5,FALSE))</f>
        <v>令和4年度金沢国税局、金沢国税局戸水分庁舎及び管内税務署における荷物の配達業務
5,504個</v>
      </c>
      <c r="C34" s="13" t="str">
        <f>IF(A34="","",VLOOKUP(A34,[7]令和4年度契約状況調査票!$E:$AW,6,FALSE))</f>
        <v>支出負担行為担当官
金沢国税局総務部次長
中村　憲二
石川県金沢市広坂２－２－６０</v>
      </c>
      <c r="D34" s="14">
        <f>IF(A34="","",VLOOKUP(A34,[7]令和4年度契約状況調査票!$E:$AW,9,FALSE))</f>
        <v>44652</v>
      </c>
      <c r="E34" s="12" t="str">
        <f>IF(A34="","",VLOOKUP(A34,[7]令和4年度契約状況調査票!$E:$AW,10,FALSE))</f>
        <v>佐川急便株式会社北陸支店
石川県金沢市木越町ト８０</v>
      </c>
      <c r="F34" s="15">
        <f>IF(A34="","",VLOOKUP(A34,[7]令和4年度契約状況調査票!$E:$AW,11,FALSE))</f>
        <v>8130001000053</v>
      </c>
      <c r="G34" s="16" t="str">
        <f>IF(A34="","",IF(VLOOKUP(A34,[7]令和4年度契約状況調査票!$E:$AW,14,FALSE)="②一般競争入札（総合評価方式）","一般競争入札"&amp;CHAR(10)&amp;"（総合評価方式）","一般競争入札"))</f>
        <v>一般競争入札</v>
      </c>
      <c r="H34" s="17" t="str">
        <f>IF(A34="","",IF(VLOOKUP(A34,[7]令和4年度契約状況調査票!$E:$AW,16,FALSE)="他官署で調達手続きを実施のため","他官署で調達手続きを実施のため",IF(VLOOKUP(A34,[7]令和4年度契約状況調査票!$E:$AW,23,FALSE)="②同種の他の契約の予定価格を類推されるおそれがあるため公表しない","同種の他の契約の予定価格を類推されるおそれがあるため公表しない",IF(VLOOKUP(A34,[7]令和4年度契約状況調査票!$E:$AW,23,FALSE)="－","－",IF(VLOOKUP(A34,[7]令和4年度契約状況調査票!$E:$AW,7,FALSE)&lt;&gt;"",TEXT(VLOOKUP(A34,[7]令和4年度契約状況調査票!$E:$AW,16,FALSE),"#,##0円")&amp;CHAR(10)&amp;"(A)",VLOOKUP(A34,[7]令和4年度契約状況調査票!$E:$AW,16,FALSE))))))</f>
        <v>同種の他の契約の予定価格を類推されるおそれがあるため公表しない</v>
      </c>
      <c r="I34" s="17" t="str">
        <f>IF(A34="","",VLOOKUP(A34,[7]令和4年度契約状況調査票!$E:$AW,17,FALSE))</f>
        <v>＠495円/個ほか</v>
      </c>
      <c r="J34" s="18" t="str">
        <f>IF(A34="","",IF(VLOOKUP(A34,[7]令和4年度契約状況調査票!$E:$AW,16,FALSE)="他官署で調達手続きを実施のため","－",IF(VLOOKUP(A34,[7]令和4年度契約状況調査票!$E:$AW,23,FALSE)="②同種の他の契約の予定価格を類推されるおそれがあるため公表しない","－",IF(VLOOKUP(A34,[7]令和4年度契約状況調査票!$E:$AW,23,FALSE)="－","－",IF(VLOOKUP(A34,[7]令和4年度契約状況調査票!$E:$AW,7,FALSE)&lt;&gt;"",TEXT(VLOOKUP(A34,[7]令和4年度契約状況調査票!$E:$AW,19,FALSE),"#.0%")&amp;CHAR(10)&amp;"(B/A×100)",VLOOKUP(A34,[7]令和4年度契約状況調査票!$E:$AW,19,FALSE))))))</f>
        <v>－</v>
      </c>
      <c r="K34" s="19" t="str">
        <f>IF(A34="","",IF(VLOOKUP(A34,[7]令和4年度契約状況調査票!$E:$AW,12,FALSE)="①公益社団法人","公社",IF(VLOOKUP(A34,[7]令和4年度契約状況調査票!$E:$AW,12,FALSE)="②公益財団法人","公財","")))</f>
        <v/>
      </c>
      <c r="L34" s="19">
        <f>IF(A34="","",VLOOKUP(A34,[7]令和4年度契約状況調査票!$E:$AW,13,FALSE))</f>
        <v>0</v>
      </c>
      <c r="M34" s="20" t="str">
        <f>IF(A34="","",IF(VLOOKUP(A34,[7]令和4年度契約状況調査票!$E:$AW,13,FALSE)="国所管",VLOOKUP(A34,[7]令和4年度契約状況調査票!$E:$AW,24,FALSE),""))</f>
        <v/>
      </c>
      <c r="N34" s="21" t="str">
        <f>IF(A34="","",IF(AND(P34="○",O34="分担契約/単価契約"),"単価契約"&amp;CHAR(10)&amp;"予定調達総額 "&amp;TEXT(VLOOKUP(A34,[7]令和4年度契約状況調査票!$E:$AW,16,FALSE),"#,##0円")&amp;"(B)"&amp;CHAR(10)&amp;"分担契約"&amp;CHAR(10)&amp;VLOOKUP(A34,[7]令和4年度契約状況調査票!$E:$AW,32,FALSE),IF(AND(P34="○",O34="分担契約"),"分担契約"&amp;CHAR(10)&amp;"契約総額 "&amp;TEXT(VLOOKUP(A34,[7]令和4年度契約状況調査票!$E:$AW,16,FALSE),"#,##0円")&amp;"(B)"&amp;CHAR(10)&amp;VLOOKUP(A34,[7]令和4年度契約状況調査票!$E:$AW,32,FALSE),(IF(O34="分担契約/単価契約","単価契約"&amp;CHAR(10)&amp;"予定調達総額 "&amp;TEXT(VLOOKUP(A34,[7]令和4年度契約状況調査票!$E:$AW,16,FALSE),"#,##0円")&amp;CHAR(10)&amp;"分担契約"&amp;CHAR(10)&amp;VLOOKUP(A34,[7]令和4年度契約状況調査票!$E:$AW,32,FALSE),IF(O34="分担契約","分担契約"&amp;CHAR(10)&amp;"契約総額 "&amp;TEXT(VLOOKUP(A34,[7]令和4年度契約状況調査票!$E:$AW,16,FALSE),"#,##0円")&amp;CHAR(10)&amp;VLOOKUP(A34,[7]令和4年度契約状況調査票!$E:$AW,32,FALSE),IF(O34="単価契約","単価契約"&amp;CHAR(10)&amp;"予定調達総額 "&amp;TEXT(VLOOKUP(A34,[7]令和4年度契約状況調査票!$E:$AW,16,FALSE),"#,##0円")&amp;CHAR(10)&amp;VLOOKUP(A34,[7]令和4年度契約状況調査票!$E:$AW,32,FALSE),VLOOKUP(A34,[7]令和4年度契約状況調査票!$E:$AW,32,FALSE))))))))</f>
        <v>単価契約
予定調達総額
2,987,721円</v>
      </c>
      <c r="O34" s="10" t="str">
        <f>IF(A34="","",VLOOKUP(A34,[7]令和4年度契約状況調査票!$E:$CE,53,FALSE))</f>
        <v>×</v>
      </c>
      <c r="P34" s="10" t="str">
        <f>IF(A34="","",IF(VLOOKUP(A34,[7]令和4年度契約状況調査票!$E:$AW,14,FALSE)="他官署で調達手続きを実施のため","×",IF(VLOOKUP(A34,[7]令和4年度契約状況調査票!$E:$AW,21,FALSE)="②同種の他の契約の予定価格を類推されるおそれがあるため公表しない","×","○")))</f>
        <v>○</v>
      </c>
    </row>
    <row r="35" spans="1:16" s="10" customFormat="1" ht="78" customHeight="1">
      <c r="A35" s="11">
        <f>IF(MAX([7]令和4年度契約状況調査票!E22:E41)&gt;=ROW()-5,ROW()-5,"")</f>
        <v>30</v>
      </c>
      <c r="B35" s="12" t="str">
        <f>IF(A35="","",VLOOKUP(A35,[7]令和4年度契約状況調査票!$E:$AW,5,FALSE))</f>
        <v>令和4年度金沢国税局、金沢国税局戸水分庁舎及び管内税務署における信書小包の配達業務
3,918個</v>
      </c>
      <c r="C35" s="13" t="str">
        <f>IF(A35="","",VLOOKUP(A35,[7]令和4年度契約状況調査票!$E:$AW,6,FALSE))</f>
        <v>支出負担行為担当官
金沢国税局総務部次長
中村　憲二
石川県金沢市広坂２－２－６０</v>
      </c>
      <c r="D35" s="14">
        <f>IF(A35="","",VLOOKUP(A35,[7]令和4年度契約状況調査票!$E:$AW,9,FALSE))</f>
        <v>44652</v>
      </c>
      <c r="E35" s="12" t="str">
        <f>IF(A35="","",VLOOKUP(A35,[7]令和4年度契約状況調査票!$E:$AW,10,FALSE))</f>
        <v>佐川急便株式会社北陸支店
石川県金沢市木越町ト８０</v>
      </c>
      <c r="F35" s="15">
        <f>IF(A35="","",VLOOKUP(A35,[7]令和4年度契約状況調査票!$E:$AW,11,FALSE))</f>
        <v>8130001000053</v>
      </c>
      <c r="G35" s="16" t="str">
        <f>IF(A35="","",IF(VLOOKUP(A35,[7]令和4年度契約状況調査票!$E:$AW,14,FALSE)="②一般競争入札（総合評価方式）","一般競争入札"&amp;CHAR(10)&amp;"（総合評価方式）","一般競争入札"))</f>
        <v>一般競争入札</v>
      </c>
      <c r="H35" s="17" t="str">
        <f>IF(A35="","",IF(VLOOKUP(A35,[7]令和4年度契約状況調査票!$E:$AW,16,FALSE)="他官署で調達手続きを実施のため","他官署で調達手続きを実施のため",IF(VLOOKUP(A35,[7]令和4年度契約状況調査票!$E:$AW,23,FALSE)="②同種の他の契約の予定価格を類推されるおそれがあるため公表しない","同種の他の契約の予定価格を類推されるおそれがあるため公表しない",IF(VLOOKUP(A35,[7]令和4年度契約状況調査票!$E:$AW,23,FALSE)="－","－",IF(VLOOKUP(A35,[7]令和4年度契約状況調査票!$E:$AW,7,FALSE)&lt;&gt;"",TEXT(VLOOKUP(A35,[7]令和4年度契約状況調査票!$E:$AW,16,FALSE),"#,##0円")&amp;CHAR(10)&amp;"(A)",VLOOKUP(A35,[7]令和4年度契約状況調査票!$E:$AW,16,FALSE))))))</f>
        <v>同種の他の契約の予定価格を類推されるおそれがあるため公表しない</v>
      </c>
      <c r="I35" s="17" t="str">
        <f>IF(A35="","",VLOOKUP(A35,[7]令和4年度契約状況調査票!$E:$AW,17,FALSE))</f>
        <v>＠957円/個ほか</v>
      </c>
      <c r="J35" s="18" t="str">
        <f>IF(A35="","",IF(VLOOKUP(A35,[7]令和4年度契約状況調査票!$E:$AW,16,FALSE)="他官署で調達手続きを実施のため","－",IF(VLOOKUP(A35,[7]令和4年度契約状況調査票!$E:$AW,23,FALSE)="②同種の他の契約の予定価格を類推されるおそれがあるため公表しない","－",IF(VLOOKUP(A35,[7]令和4年度契約状況調査票!$E:$AW,23,FALSE)="－","－",IF(VLOOKUP(A35,[7]令和4年度契約状況調査票!$E:$AW,7,FALSE)&lt;&gt;"",TEXT(VLOOKUP(A35,[7]令和4年度契約状況調査票!$E:$AW,19,FALSE),"#.0%")&amp;CHAR(10)&amp;"(B/A×100)",VLOOKUP(A35,[7]令和4年度契約状況調査票!$E:$AW,19,FALSE))))))</f>
        <v>－</v>
      </c>
      <c r="K35" s="19" t="str">
        <f>IF(A35="","",IF(VLOOKUP(A35,[7]令和4年度契約状況調査票!$E:$AW,12,FALSE)="①公益社団法人","公社",IF(VLOOKUP(A35,[7]令和4年度契約状況調査票!$E:$AW,12,FALSE)="②公益財団法人","公財","")))</f>
        <v/>
      </c>
      <c r="L35" s="19">
        <f>IF(A35="","",VLOOKUP(A35,[7]令和4年度契約状況調査票!$E:$AW,13,FALSE))</f>
        <v>0</v>
      </c>
      <c r="M35" s="20" t="str">
        <f>IF(A35="","",IF(VLOOKUP(A35,[7]令和4年度契約状況調査票!$E:$AW,13,FALSE)="国所管",VLOOKUP(A35,[7]令和4年度契約状況調査票!$E:$AW,24,FALSE),""))</f>
        <v/>
      </c>
      <c r="N35" s="21" t="str">
        <f>IF(A35="","",IF(AND(P35="○",O35="分担契約/単価契約"),"単価契約"&amp;CHAR(10)&amp;"予定調達総額 "&amp;TEXT(VLOOKUP(A35,[7]令和4年度契約状況調査票!$E:$AW,16,FALSE),"#,##0円")&amp;"(B)"&amp;CHAR(10)&amp;"分担契約"&amp;CHAR(10)&amp;VLOOKUP(A35,[7]令和4年度契約状況調査票!$E:$AW,32,FALSE),IF(AND(P35="○",O35="分担契約"),"分担契約"&amp;CHAR(10)&amp;"契約総額 "&amp;TEXT(VLOOKUP(A35,[7]令和4年度契約状況調査票!$E:$AW,16,FALSE),"#,##0円")&amp;"(B)"&amp;CHAR(10)&amp;VLOOKUP(A35,[7]令和4年度契約状況調査票!$E:$AW,32,FALSE),(IF(O35="分担契約/単価契約","単価契約"&amp;CHAR(10)&amp;"予定調達総額 "&amp;TEXT(VLOOKUP(A35,[7]令和4年度契約状況調査票!$E:$AW,16,FALSE),"#,##0円")&amp;CHAR(10)&amp;"分担契約"&amp;CHAR(10)&amp;VLOOKUP(A35,[7]令和4年度契約状況調査票!$E:$AW,32,FALSE),IF(O35="分担契約","分担契約"&amp;CHAR(10)&amp;"契約総額 "&amp;TEXT(VLOOKUP(A35,[7]令和4年度契約状況調査票!$E:$AW,16,FALSE),"#,##0円")&amp;CHAR(10)&amp;VLOOKUP(A35,[7]令和4年度契約状況調査票!$E:$AW,32,FALSE),IF(O35="単価契約","単価契約"&amp;CHAR(10)&amp;"予定調達総額 "&amp;TEXT(VLOOKUP(A35,[7]令和4年度契約状況調査票!$E:$AW,16,FALSE),"#,##0円")&amp;CHAR(10)&amp;VLOOKUP(A35,[7]令和4年度契約状況調査票!$E:$AW,32,FALSE),VLOOKUP(A35,[7]令和4年度契約状況調査票!$E:$AW,32,FALSE))))))))</f>
        <v>単価契約
予定調達総額
4,462,953円</v>
      </c>
      <c r="O35" s="10" t="str">
        <f>IF(A35="","",VLOOKUP(A35,[7]令和4年度契約状況調査票!$E:$CE,53,FALSE))</f>
        <v>×</v>
      </c>
      <c r="P35" s="10" t="str">
        <f>IF(A35="","",IF(VLOOKUP(A35,[7]令和4年度契約状況調査票!$E:$AW,14,FALSE)="他官署で調達手続きを実施のため","×",IF(VLOOKUP(A35,[7]令和4年度契約状況調査票!$E:$AW,21,FALSE)="②同種の他の契約の予定価格を類推されるおそれがあるため公表しない","×","○")))</f>
        <v>○</v>
      </c>
    </row>
    <row r="36" spans="1:16" s="10" customFormat="1" ht="78" customHeight="1">
      <c r="A36" s="11">
        <f>IF(MAX([7]令和4年度契約状況調査票!E22:E42)&gt;=ROW()-5,ROW()-5,"")</f>
        <v>31</v>
      </c>
      <c r="B36" s="12" t="str">
        <f>IF(A36="","",VLOOKUP(A36,[7]令和4年度契約状況調査票!$E:$AW,5,FALSE))</f>
        <v>企業情報データ等提供業務
新規調査分250件ほか</v>
      </c>
      <c r="C36" s="13" t="str">
        <f>IF(A36="","",VLOOKUP(A36,[7]令和4年度契約状況調査票!$E:$AW,6,FALSE))</f>
        <v>支出負担行為担当官
金沢国税局総務部次長
中村　憲二
石川県金沢市広坂２－２－６０</v>
      </c>
      <c r="D36" s="14">
        <f>IF(A36="","",VLOOKUP(A36,[7]令和4年度契約状況調査票!$E:$AW,9,FALSE))</f>
        <v>44652</v>
      </c>
      <c r="E36" s="12" t="str">
        <f>IF(A36="","",VLOOKUP(A36,[7]令和4年度契約状況調査票!$E:$AW,10,FALSE))</f>
        <v>株式会社帝国データバンク金沢支店
石川県金沢市南町４－６０　金沢大同生命ビル６階</v>
      </c>
      <c r="F36" s="15">
        <f>IF(A36="","",VLOOKUP(A36,[7]令和4年度契約状況調査票!$E:$AW,11,FALSE))</f>
        <v>7010401018377</v>
      </c>
      <c r="G36" s="16" t="str">
        <f>IF(A36="","",IF(VLOOKUP(A36,[7]令和4年度契約状況調査票!$E:$AW,14,FALSE)="②一般競争入札（総合評価方式）","一般競争入札"&amp;CHAR(10)&amp;"（総合評価方式）","一般競争入札"))</f>
        <v>一般競争入札</v>
      </c>
      <c r="H36" s="17" t="str">
        <f>IF(A36="","",IF(VLOOKUP(A36,[7]令和4年度契約状況調査票!$E:$AW,16,FALSE)="他官署で調達手続きを実施のため","他官署で調達手続きを実施のため",IF(VLOOKUP(A36,[7]令和4年度契約状況調査票!$E:$AW,23,FALSE)="②同種の他の契約の予定価格を類推されるおそれがあるため公表しない","同種の他の契約の予定価格を類推されるおそれがあるため公表しない",IF(VLOOKUP(A36,[7]令和4年度契約状況調査票!$E:$AW,23,FALSE)="－","－",IF(VLOOKUP(A36,[7]令和4年度契約状況調査票!$E:$AW,7,FALSE)&lt;&gt;"",TEXT(VLOOKUP(A36,[7]令和4年度契約状況調査票!$E:$AW,16,FALSE),"#,##0円")&amp;CHAR(10)&amp;"(A)",VLOOKUP(A36,[7]令和4年度契約状況調査票!$E:$AW,16,FALSE))))))</f>
        <v>同種の他の契約の予定価格を類推されるおそれがあるため公表しない</v>
      </c>
      <c r="I36" s="17" t="str">
        <f>IF(A36="","",VLOOKUP(A36,[7]令和4年度契約状況調査票!$E:$AW,17,FALSE))</f>
        <v>＠14,850円/件ほか</v>
      </c>
      <c r="J36" s="18" t="str">
        <f>IF(A36="","",IF(VLOOKUP(A36,[7]令和4年度契約状況調査票!$E:$AW,16,FALSE)="他官署で調達手続きを実施のため","－",IF(VLOOKUP(A36,[7]令和4年度契約状況調査票!$E:$AW,23,FALSE)="②同種の他の契約の予定価格を類推されるおそれがあるため公表しない","－",IF(VLOOKUP(A36,[7]令和4年度契約状況調査票!$E:$AW,23,FALSE)="－","－",IF(VLOOKUP(A36,[7]令和4年度契約状況調査票!$E:$AW,7,FALSE)&lt;&gt;"",TEXT(VLOOKUP(A36,[7]令和4年度契約状況調査票!$E:$AW,19,FALSE),"#.0%")&amp;CHAR(10)&amp;"(B/A×100)",VLOOKUP(A36,[7]令和4年度契約状況調査票!$E:$AW,19,FALSE))))))</f>
        <v>－</v>
      </c>
      <c r="K36" s="19" t="str">
        <f>IF(A36="","",IF(VLOOKUP(A36,[7]令和4年度契約状況調査票!$E:$AW,12,FALSE)="①公益社団法人","公社",IF(VLOOKUP(A36,[7]令和4年度契約状況調査票!$E:$AW,12,FALSE)="②公益財団法人","公財","")))</f>
        <v/>
      </c>
      <c r="L36" s="19">
        <f>IF(A36="","",VLOOKUP(A36,[7]令和4年度契約状況調査票!$E:$AW,13,FALSE))</f>
        <v>0</v>
      </c>
      <c r="M36" s="20" t="str">
        <f>IF(A36="","",IF(VLOOKUP(A36,[7]令和4年度契約状況調査票!$E:$AW,13,FALSE)="国所管",VLOOKUP(A36,[7]令和4年度契約状況調査票!$E:$AW,24,FALSE),""))</f>
        <v/>
      </c>
      <c r="N36" s="21" t="str">
        <f>IF(A36="","",IF(AND(P36="○",O36="分担契約/単価契約"),"単価契約"&amp;CHAR(10)&amp;"予定調達総額 "&amp;TEXT(VLOOKUP(A36,[7]令和4年度契約状況調査票!$E:$AW,16,FALSE),"#,##0円")&amp;"(B)"&amp;CHAR(10)&amp;"分担契約"&amp;CHAR(10)&amp;VLOOKUP(A36,[7]令和4年度契約状況調査票!$E:$AW,32,FALSE),IF(AND(P36="○",O36="分担契約"),"分担契約"&amp;CHAR(10)&amp;"契約総額 "&amp;TEXT(VLOOKUP(A36,[7]令和4年度契約状況調査票!$E:$AW,16,FALSE),"#,##0円")&amp;"(B)"&amp;CHAR(10)&amp;VLOOKUP(A36,[7]令和4年度契約状況調査票!$E:$AW,32,FALSE),(IF(O36="分担契約/単価契約","単価契約"&amp;CHAR(10)&amp;"予定調達総額 "&amp;TEXT(VLOOKUP(A36,[7]令和4年度契約状況調査票!$E:$AW,16,FALSE),"#,##0円")&amp;CHAR(10)&amp;"分担契約"&amp;CHAR(10)&amp;VLOOKUP(A36,[7]令和4年度契約状況調査票!$E:$AW,32,FALSE),IF(O36="分担契約","分担契約"&amp;CHAR(10)&amp;"契約総額 "&amp;TEXT(VLOOKUP(A36,[7]令和4年度契約状況調査票!$E:$AW,16,FALSE),"#,##0円")&amp;CHAR(10)&amp;VLOOKUP(A36,[7]令和4年度契約状況調査票!$E:$AW,32,FALSE),IF(O36="単価契約","単価契約"&amp;CHAR(10)&amp;"予定調達総額 "&amp;TEXT(VLOOKUP(A36,[7]令和4年度契約状況調査票!$E:$AW,16,FALSE),"#,##0円")&amp;CHAR(10)&amp;VLOOKUP(A36,[7]令和4年度契約状況調査票!$E:$AW,32,FALSE),VLOOKUP(A36,[7]令和4年度契約状況調査票!$E:$AW,32,FALSE))))))))</f>
        <v>単価契約
予定調達総額
4,281,750円</v>
      </c>
      <c r="O36" s="10" t="str">
        <f>IF(A36="","",VLOOKUP(A36,[7]令和4年度契約状況調査票!$E:$CE,53,FALSE))</f>
        <v>×</v>
      </c>
      <c r="P36" s="10" t="str">
        <f>IF(A36="","",IF(VLOOKUP(A36,[7]令和4年度契約状況調査票!$E:$AW,14,FALSE)="他官署で調達手続きを実施のため","×",IF(VLOOKUP(A36,[7]令和4年度契約状況調査票!$E:$AW,21,FALSE)="②同種の他の契約の予定価格を類推されるおそれがあるため公表しない","×","○")))</f>
        <v>○</v>
      </c>
    </row>
    <row r="37" spans="1:16" s="10" customFormat="1" ht="78" customHeight="1">
      <c r="A37" s="11">
        <f>IF(MAX([7]令和4年度契約状況調査票!E22:E43)&gt;=ROW()-5,ROW()-5,"")</f>
        <v>32</v>
      </c>
      <c r="B37" s="12" t="str">
        <f>IF(A37="","",VLOOKUP(A37,[7]令和4年度契約状況調査票!$E:$AW,5,FALSE))</f>
        <v>令和4年度金沢国税局別館運送等業務
カゴ285台ほか</v>
      </c>
      <c r="C37" s="13" t="str">
        <f>IF(A37="","",VLOOKUP(A37,[7]令和4年度契約状況調査票!$E:$AW,6,FALSE))</f>
        <v>支出負担行為担当官
金沢国税局総務部次長
中村　憲二
石川県金沢市広坂２－２－６０</v>
      </c>
      <c r="D37" s="14">
        <f>IF(A37="","",VLOOKUP(A37,[7]令和4年度契約状況調査票!$E:$AW,9,FALSE))</f>
        <v>44652</v>
      </c>
      <c r="E37" s="12" t="str">
        <f>IF(A37="","",VLOOKUP(A37,[7]令和4年度契約状況調査票!$E:$AW,10,FALSE))</f>
        <v>日本通運株式会社金沢支店
石川県金沢市専光寺町ヨ８</v>
      </c>
      <c r="F37" s="15">
        <f>IF(A37="","",VLOOKUP(A37,[7]令和4年度契約状況調査票!$E:$AW,11,FALSE))</f>
        <v>4010401022860</v>
      </c>
      <c r="G37" s="16" t="str">
        <f>IF(A37="","",IF(VLOOKUP(A37,[7]令和4年度契約状況調査票!$E:$AW,14,FALSE)="②一般競争入札（総合評価方式）","一般競争入札"&amp;CHAR(10)&amp;"（総合評価方式）","一般競争入札"))</f>
        <v>一般競争入札</v>
      </c>
      <c r="H37" s="17" t="str">
        <f>IF(A37="","",IF(VLOOKUP(A37,[7]令和4年度契約状況調査票!$E:$AW,16,FALSE)="他官署で調達手続きを実施のため","他官署で調達手続きを実施のため",IF(VLOOKUP(A37,[7]令和4年度契約状況調査票!$E:$AW,23,FALSE)="②同種の他の契約の予定価格を類推されるおそれがあるため公表しない","同種の他の契約の予定価格を類推されるおそれがあるため公表しない",IF(VLOOKUP(A37,[7]令和4年度契約状況調査票!$E:$AW,23,FALSE)="－","－",IF(VLOOKUP(A37,[7]令和4年度契約状況調査票!$E:$AW,7,FALSE)&lt;&gt;"",TEXT(VLOOKUP(A37,[7]令和4年度契約状況調査票!$E:$AW,16,FALSE),"#,##0円")&amp;CHAR(10)&amp;"(A)",VLOOKUP(A37,[7]令和4年度契約状況調査票!$E:$AW,16,FALSE))))))</f>
        <v>同種の他の契約の予定価格を類推されるおそれがあるため公表しない</v>
      </c>
      <c r="I37" s="17" t="str">
        <f>IF(A37="","",VLOOKUP(A37,[7]令和4年度契約状況調査票!$E:$AW,17,FALSE))</f>
        <v>＠8,690円/台ほか</v>
      </c>
      <c r="J37" s="18" t="str">
        <f>IF(A37="","",IF(VLOOKUP(A37,[7]令和4年度契約状況調査票!$E:$AW,16,FALSE)="他官署で調達手続きを実施のため","－",IF(VLOOKUP(A37,[7]令和4年度契約状況調査票!$E:$AW,23,FALSE)="②同種の他の契約の予定価格を類推されるおそれがあるため公表しない","－",IF(VLOOKUP(A37,[7]令和4年度契約状況調査票!$E:$AW,23,FALSE)="－","－",IF(VLOOKUP(A37,[7]令和4年度契約状況調査票!$E:$AW,7,FALSE)&lt;&gt;"",TEXT(VLOOKUP(A37,[7]令和4年度契約状況調査票!$E:$AW,19,FALSE),"#.0%")&amp;CHAR(10)&amp;"(B/A×100)",VLOOKUP(A37,[7]令和4年度契約状況調査票!$E:$AW,19,FALSE))))))</f>
        <v>－</v>
      </c>
      <c r="K37" s="19" t="str">
        <f>IF(A37="","",IF(VLOOKUP(A37,[7]令和4年度契約状況調査票!$E:$AW,12,FALSE)="①公益社団法人","公社",IF(VLOOKUP(A37,[7]令和4年度契約状況調査票!$E:$AW,12,FALSE)="②公益財団法人","公財","")))</f>
        <v/>
      </c>
      <c r="L37" s="19">
        <f>IF(A37="","",VLOOKUP(A37,[7]令和4年度契約状況調査票!$E:$AW,13,FALSE))</f>
        <v>0</v>
      </c>
      <c r="M37" s="20" t="str">
        <f>IF(A37="","",IF(VLOOKUP(A37,[7]令和4年度契約状況調査票!$E:$AW,13,FALSE)="国所管",VLOOKUP(A37,[7]令和4年度契約状況調査票!$E:$AW,24,FALSE),""))</f>
        <v/>
      </c>
      <c r="N37" s="21" t="str">
        <f>IF(A37="","",IF(AND(P37="○",O37="分担契約/単価契約"),"単価契約"&amp;CHAR(10)&amp;"予定調達総額 "&amp;TEXT(VLOOKUP(A37,[7]令和4年度契約状況調査票!$E:$AW,16,FALSE),"#,##0円")&amp;"(B)"&amp;CHAR(10)&amp;"分担契約"&amp;CHAR(10)&amp;VLOOKUP(A37,[7]令和4年度契約状況調査票!$E:$AW,32,FALSE),IF(AND(P37="○",O37="分担契約"),"分担契約"&amp;CHAR(10)&amp;"契約総額 "&amp;TEXT(VLOOKUP(A37,[7]令和4年度契約状況調査票!$E:$AW,16,FALSE),"#,##0円")&amp;"(B)"&amp;CHAR(10)&amp;VLOOKUP(A37,[7]令和4年度契約状況調査票!$E:$AW,32,FALSE),(IF(O37="分担契約/単価契約","単価契約"&amp;CHAR(10)&amp;"予定調達総額 "&amp;TEXT(VLOOKUP(A37,[7]令和4年度契約状況調査票!$E:$AW,16,FALSE),"#,##0円")&amp;CHAR(10)&amp;"分担契約"&amp;CHAR(10)&amp;VLOOKUP(A37,[7]令和4年度契約状況調査票!$E:$AW,32,FALSE),IF(O37="分担契約","分担契約"&amp;CHAR(10)&amp;"契約総額 "&amp;TEXT(VLOOKUP(A37,[7]令和4年度契約状況調査票!$E:$AW,16,FALSE),"#,##0円")&amp;CHAR(10)&amp;VLOOKUP(A37,[7]令和4年度契約状況調査票!$E:$AW,32,FALSE),IF(O37="単価契約","単価契約"&amp;CHAR(10)&amp;"予定調達総額 "&amp;TEXT(VLOOKUP(A37,[7]令和4年度契約状況調査票!$E:$AW,16,FALSE),"#,##0円")&amp;CHAR(10)&amp;VLOOKUP(A37,[7]令和4年度契約状況調査票!$E:$AW,32,FALSE),VLOOKUP(A37,[7]令和4年度契約状況調査票!$E:$AW,32,FALSE))))))))</f>
        <v>単価契約
予定調達総額
3,406,480円</v>
      </c>
      <c r="O37" s="10" t="str">
        <f>IF(A37="","",VLOOKUP(A37,[7]令和4年度契約状況調査票!$E:$CE,53,FALSE))</f>
        <v>×</v>
      </c>
      <c r="P37" s="10" t="str">
        <f>IF(A37="","",IF(VLOOKUP(A37,[7]令和4年度契約状況調査票!$E:$AW,14,FALSE)="他官署で調達手続きを実施のため","×",IF(VLOOKUP(A37,[7]令和4年度契約状況調査票!$E:$AW,21,FALSE)="②同種の他の契約の予定価格を類推されるおそれがあるため公表しない","×","○")))</f>
        <v>○</v>
      </c>
    </row>
    <row r="38" spans="1:16" s="10" customFormat="1" ht="78" customHeight="1">
      <c r="A38" s="11">
        <f>IF(MAX([7]令和4年度契約状況調査票!E22:E44)&gt;=ROW()-5,ROW()-5,"")</f>
        <v>33</v>
      </c>
      <c r="B38" s="12" t="str">
        <f>IF(A38="","",VLOOKUP(A38,[7]令和4年度契約状況調査票!$E:$AW,5,FALSE))</f>
        <v>源泉所得税改正関係書類の発送代行業務
114,005件</v>
      </c>
      <c r="C38" s="13" t="str">
        <f>IF(A38="","",VLOOKUP(A38,[7]令和4年度契約状況調査票!$E:$AW,6,FALSE))</f>
        <v>支出負担行為担当官
金沢国税局総務部次長
中村　憲二
石川県金沢市広坂２－２－６０</v>
      </c>
      <c r="D38" s="14">
        <f>IF(A38="","",VLOOKUP(A38,[7]令和4年度契約状況調査票!$E:$AW,9,FALSE))</f>
        <v>44652</v>
      </c>
      <c r="E38" s="12" t="str">
        <f>IF(A38="","",VLOOKUP(A38,[7]令和4年度契約状況調査票!$E:$AW,10,FALSE))</f>
        <v>中越運送株式会社
新潟県新潟市中央区美咲町１－２３－２６</v>
      </c>
      <c r="F38" s="15">
        <f>IF(A38="","",VLOOKUP(A38,[7]令和4年度契約状況調査票!$E:$AW,11,FALSE))</f>
        <v>2110001003294</v>
      </c>
      <c r="G38" s="16" t="str">
        <f>IF(A38="","",IF(VLOOKUP(A38,[7]令和4年度契約状況調査票!$E:$AW,14,FALSE)="②一般競争入札（総合評価方式）","一般競争入札"&amp;CHAR(10)&amp;"（総合評価方式）","一般競争入札"))</f>
        <v>一般競争入札</v>
      </c>
      <c r="H38" s="17" t="str">
        <f>IF(A38="","",IF(VLOOKUP(A38,[7]令和4年度契約状況調査票!$E:$AW,16,FALSE)="他官署で調達手続きを実施のため","他官署で調達手続きを実施のため",IF(VLOOKUP(A38,[7]令和4年度契約状況調査票!$E:$AW,23,FALSE)="②同種の他の契約の予定価格を類推されるおそれがあるため公表しない","同種の他の契約の予定価格を類推されるおそれがあるため公表しない",IF(VLOOKUP(A38,[7]令和4年度契約状況調査票!$E:$AW,23,FALSE)="－","－",IF(VLOOKUP(A38,[7]令和4年度契約状況調査票!$E:$AW,7,FALSE)&lt;&gt;"",TEXT(VLOOKUP(A38,[7]令和4年度契約状況調査票!$E:$AW,16,FALSE),"#,##0円")&amp;CHAR(10)&amp;"(A)",VLOOKUP(A38,[7]令和4年度契約状況調査票!$E:$AW,16,FALSE))))))</f>
        <v>同種の他の契約の予定価格を類推されるおそれがあるため公表しない</v>
      </c>
      <c r="I38" s="17" t="str">
        <f>IF(A38="","",VLOOKUP(A38,[7]令和4年度契約状況調査票!$E:$AW,17,FALSE))</f>
        <v>＠58.74円/件</v>
      </c>
      <c r="J38" s="18" t="str">
        <f>IF(A38="","",IF(VLOOKUP(A38,[7]令和4年度契約状況調査票!$E:$AW,16,FALSE)="他官署で調達手続きを実施のため","－",IF(VLOOKUP(A38,[7]令和4年度契約状況調査票!$E:$AW,23,FALSE)="②同種の他の契約の予定価格を類推されるおそれがあるため公表しない","－",IF(VLOOKUP(A38,[7]令和4年度契約状況調査票!$E:$AW,23,FALSE)="－","－",IF(VLOOKUP(A38,[7]令和4年度契約状況調査票!$E:$AW,7,FALSE)&lt;&gt;"",TEXT(VLOOKUP(A38,[7]令和4年度契約状況調査票!$E:$AW,19,FALSE),"#.0%")&amp;CHAR(10)&amp;"(B/A×100)",VLOOKUP(A38,[7]令和4年度契約状況調査票!$E:$AW,19,FALSE))))))</f>
        <v>－</v>
      </c>
      <c r="K38" s="19" t="str">
        <f>IF(A38="","",IF(VLOOKUP(A38,[7]令和4年度契約状況調査票!$E:$AW,12,FALSE)="①公益社団法人","公社",IF(VLOOKUP(A38,[7]令和4年度契約状況調査票!$E:$AW,12,FALSE)="②公益財団法人","公財","")))</f>
        <v/>
      </c>
      <c r="L38" s="19">
        <f>IF(A38="","",VLOOKUP(A38,[7]令和4年度契約状況調査票!$E:$AW,13,FALSE))</f>
        <v>0</v>
      </c>
      <c r="M38" s="20" t="str">
        <f>IF(A38="","",IF(VLOOKUP(A38,[7]令和4年度契約状況調査票!$E:$AW,13,FALSE)="国所管",VLOOKUP(A38,[7]令和4年度契約状況調査票!$E:$AW,24,FALSE),""))</f>
        <v/>
      </c>
      <c r="N38" s="21" t="str">
        <f>IF(A38="","",IF(AND(P38="○",O38="分担契約/単価契約"),"単価契約"&amp;CHAR(10)&amp;"予定調達総額 "&amp;TEXT(VLOOKUP(A38,[7]令和4年度契約状況調査票!$E:$AW,16,FALSE),"#,##0円")&amp;"(B)"&amp;CHAR(10)&amp;"分担契約"&amp;CHAR(10)&amp;VLOOKUP(A38,[7]令和4年度契約状況調査票!$E:$AW,32,FALSE),IF(AND(P38="○",O38="分担契約"),"分担契約"&amp;CHAR(10)&amp;"契約総額 "&amp;TEXT(VLOOKUP(A38,[7]令和4年度契約状況調査票!$E:$AW,16,FALSE),"#,##0円")&amp;"(B)"&amp;CHAR(10)&amp;VLOOKUP(A38,[7]令和4年度契約状況調査票!$E:$AW,32,FALSE),(IF(O38="分担契約/単価契約","単価契約"&amp;CHAR(10)&amp;"予定調達総額 "&amp;TEXT(VLOOKUP(A38,[7]令和4年度契約状況調査票!$E:$AW,16,FALSE),"#,##0円")&amp;CHAR(10)&amp;"分担契約"&amp;CHAR(10)&amp;VLOOKUP(A38,[7]令和4年度契約状況調査票!$E:$AW,32,FALSE),IF(O38="分担契約","分担契約"&amp;CHAR(10)&amp;"契約総額 "&amp;TEXT(VLOOKUP(A38,[7]令和4年度契約状況調査票!$E:$AW,16,FALSE),"#,##0円")&amp;CHAR(10)&amp;VLOOKUP(A38,[7]令和4年度契約状況調査票!$E:$AW,32,FALSE),IF(O38="単価契約","単価契約"&amp;CHAR(10)&amp;"予定調達総額 "&amp;TEXT(VLOOKUP(A38,[7]令和4年度契約状況調査票!$E:$AW,16,FALSE),"#,##0円")&amp;CHAR(10)&amp;VLOOKUP(A38,[7]令和4年度契約状況調査票!$E:$AW,32,FALSE),VLOOKUP(A38,[7]令和4年度契約状況調査票!$E:$AW,32,FALSE))))))))</f>
        <v>単価契約
予定調達総額
6,696,653円</v>
      </c>
      <c r="O38" s="10" t="str">
        <f>IF(A38="","",VLOOKUP(A38,[7]令和4年度契約状況調査票!$E:$CE,53,FALSE))</f>
        <v>×</v>
      </c>
      <c r="P38" s="10" t="str">
        <f>IF(A38="","",IF(VLOOKUP(A38,[7]令和4年度契約状況調査票!$E:$AW,14,FALSE)="他官署で調達手続きを実施のため","×",IF(VLOOKUP(A38,[7]令和4年度契約状況調査票!$E:$AW,21,FALSE)="②同種の他の契約の予定価格を類推されるおそれがあるため公表しない","×","○")))</f>
        <v>○</v>
      </c>
    </row>
    <row r="39" spans="1:16" s="10" customFormat="1" ht="78" customHeight="1">
      <c r="A39" s="11">
        <f>IF(MAX([7]令和4年度契約状況調査票!E22:E45)&gt;=ROW()-5,ROW()-5,"")</f>
        <v>34</v>
      </c>
      <c r="B39" s="12" t="str">
        <f>IF(A39="","",VLOOKUP(A39,[7]令和4年度契約状況調査票!$E:$AW,5,FALSE))</f>
        <v>源泉所得税の改正のあらましの封入等業務
114,005件</v>
      </c>
      <c r="C39" s="13" t="str">
        <f>IF(A39="","",VLOOKUP(A39,[7]令和4年度契約状況調査票!$E:$AW,6,FALSE))</f>
        <v>支出負担行為担当官
金沢国税局総務部次長
中村　憲二
石川県金沢市広坂２－２－６０</v>
      </c>
      <c r="D39" s="14">
        <f>IF(A39="","",VLOOKUP(A39,[7]令和4年度契約状況調査票!$E:$AW,9,FALSE))</f>
        <v>44652</v>
      </c>
      <c r="E39" s="12" t="str">
        <f>IF(A39="","",VLOOKUP(A39,[7]令和4年度契約状況調査票!$E:$AW,10,FALSE))</f>
        <v>佐川グローバルロジスティクス株式会社　
東京都品川区勝島１－１－１</v>
      </c>
      <c r="F39" s="15">
        <f>IF(A39="","",VLOOKUP(A39,[7]令和4年度契約状況調査票!$E:$AW,11,FALSE))</f>
        <v>8010701027960</v>
      </c>
      <c r="G39" s="16" t="str">
        <f>IF(A39="","",IF(VLOOKUP(A39,[7]令和4年度契約状況調査票!$E:$AW,14,FALSE)="②一般競争入札（総合評価方式）","一般競争入札"&amp;CHAR(10)&amp;"（総合評価方式）","一般競争入札"))</f>
        <v>一般競争入札</v>
      </c>
      <c r="H39" s="17" t="str">
        <f>IF(A39="","",IF(VLOOKUP(A39,[7]令和4年度契約状況調査票!$E:$AW,16,FALSE)="他官署で調達手続きを実施のため","他官署で調達手続きを実施のため",IF(VLOOKUP(A39,[7]令和4年度契約状況調査票!$E:$AW,23,FALSE)="②同種の他の契約の予定価格を類推されるおそれがあるため公表しない","同種の他の契約の予定価格を類推されるおそれがあるため公表しない",IF(VLOOKUP(A39,[7]令和4年度契約状況調査票!$E:$AW,23,FALSE)="－","－",IF(VLOOKUP(A39,[7]令和4年度契約状況調査票!$E:$AW,7,FALSE)&lt;&gt;"",TEXT(VLOOKUP(A39,[7]令和4年度契約状況調査票!$E:$AW,16,FALSE),"#,##0円")&amp;CHAR(10)&amp;"(A)",VLOOKUP(A39,[7]令和4年度契約状況調査票!$E:$AW,16,FALSE))))))</f>
        <v>同種の他の契約の予定価格を類推されるおそれがあるため公表しない</v>
      </c>
      <c r="I39" s="17" t="str">
        <f>IF(A39="","",VLOOKUP(A39,[7]令和4年度契約状況調査票!$E:$AW,17,FALSE))</f>
        <v>＠9.08円/件ほか</v>
      </c>
      <c r="J39" s="18" t="str">
        <f>IF(A39="","",IF(VLOOKUP(A39,[7]令和4年度契約状況調査票!$E:$AW,16,FALSE)="他官署で調達手続きを実施のため","－",IF(VLOOKUP(A39,[7]令和4年度契約状況調査票!$E:$AW,23,FALSE)="②同種の他の契約の予定価格を類推されるおそれがあるため公表しない","－",IF(VLOOKUP(A39,[7]令和4年度契約状況調査票!$E:$AW,23,FALSE)="－","－",IF(VLOOKUP(A39,[7]令和4年度契約状況調査票!$E:$AW,7,FALSE)&lt;&gt;"",TEXT(VLOOKUP(A39,[7]令和4年度契約状況調査票!$E:$AW,19,FALSE),"#.0%")&amp;CHAR(10)&amp;"(B/A×100)",VLOOKUP(A39,[7]令和4年度契約状況調査票!$E:$AW,19,FALSE))))))</f>
        <v>－</v>
      </c>
      <c r="K39" s="19" t="str">
        <f>IF(A39="","",IF(VLOOKUP(A39,[7]令和4年度契約状況調査票!$E:$AW,12,FALSE)="①公益社団法人","公社",IF(VLOOKUP(A39,[7]令和4年度契約状況調査票!$E:$AW,12,FALSE)="②公益財団法人","公財","")))</f>
        <v/>
      </c>
      <c r="L39" s="19">
        <f>IF(A39="","",VLOOKUP(A39,[7]令和4年度契約状況調査票!$E:$AW,13,FALSE))</f>
        <v>0</v>
      </c>
      <c r="M39" s="20" t="str">
        <f>IF(A39="","",IF(VLOOKUP(A39,[7]令和4年度契約状況調査票!$E:$AW,13,FALSE)="国所管",VLOOKUP(A39,[7]令和4年度契約状況調査票!$E:$AW,24,FALSE),""))</f>
        <v/>
      </c>
      <c r="N39" s="21" t="str">
        <f>IF(A39="","",IF(AND(P39="○",O39="分担契約/単価契約"),"単価契約"&amp;CHAR(10)&amp;"予定調達総額 "&amp;TEXT(VLOOKUP(A39,[7]令和4年度契約状況調査票!$E:$AW,16,FALSE),"#,##0円")&amp;"(B)"&amp;CHAR(10)&amp;"分担契約"&amp;CHAR(10)&amp;VLOOKUP(A39,[7]令和4年度契約状況調査票!$E:$AW,32,FALSE),IF(AND(P39="○",O39="分担契約"),"分担契約"&amp;CHAR(10)&amp;"契約総額 "&amp;TEXT(VLOOKUP(A39,[7]令和4年度契約状況調査票!$E:$AW,16,FALSE),"#,##0円")&amp;"(B)"&amp;CHAR(10)&amp;VLOOKUP(A39,[7]令和4年度契約状況調査票!$E:$AW,32,FALSE),(IF(O39="分担契約/単価契約","単価契約"&amp;CHAR(10)&amp;"予定調達総額 "&amp;TEXT(VLOOKUP(A39,[7]令和4年度契約状況調査票!$E:$AW,16,FALSE),"#,##0円")&amp;CHAR(10)&amp;"分担契約"&amp;CHAR(10)&amp;VLOOKUP(A39,[7]令和4年度契約状況調査票!$E:$AW,32,FALSE),IF(O39="分担契約","分担契約"&amp;CHAR(10)&amp;"契約総額 "&amp;TEXT(VLOOKUP(A39,[7]令和4年度契約状況調査票!$E:$AW,16,FALSE),"#,##0円")&amp;CHAR(10)&amp;VLOOKUP(A39,[7]令和4年度契約状況調査票!$E:$AW,32,FALSE),IF(O39="単価契約","単価契約"&amp;CHAR(10)&amp;"予定調達総額 "&amp;TEXT(VLOOKUP(A39,[7]令和4年度契約状況調査票!$E:$AW,16,FALSE),"#,##0円")&amp;CHAR(10)&amp;VLOOKUP(A39,[7]令和4年度契約状況調査票!$E:$AW,32,FALSE),VLOOKUP(A39,[7]令和4年度契約状況調査票!$E:$AW,32,FALSE))))))))</f>
        <v>単価契約
予定調達総額
1,036,002円</v>
      </c>
      <c r="O39" s="10" t="str">
        <f>IF(A39="","",VLOOKUP(A39,[7]令和4年度契約状況調査票!$E:$CE,53,FALSE))</f>
        <v>×</v>
      </c>
      <c r="P39" s="10" t="str">
        <f>IF(A39="","",IF(VLOOKUP(A39,[7]令和4年度契約状況調査票!$E:$AW,14,FALSE)="他官署で調達手続きを実施のため","×",IF(VLOOKUP(A39,[7]令和4年度契約状況調査票!$E:$AW,21,FALSE)="②同種の他の契約の予定価格を類推されるおそれがあるため公表しない","×","○")))</f>
        <v>○</v>
      </c>
    </row>
    <row r="40" spans="1:16" s="10" customFormat="1" ht="78" customHeight="1">
      <c r="A40" s="11">
        <f>IF(MAX([7]令和4年度契約状況調査票!E22:E46)&gt;=ROW()-5,ROW()-5,"")</f>
        <v>35</v>
      </c>
      <c r="B40" s="12" t="str">
        <f>IF(A40="","",VLOOKUP(A40,[7]令和4年度契約状況調査票!$E:$AW,5,FALSE))</f>
        <v>金沢国税局業務システムの開発支援等委託業務
一式
令和4年5月～令和5年4月</v>
      </c>
      <c r="C40" s="13" t="str">
        <f>IF(A40="","",VLOOKUP(A40,[7]令和4年度契約状況調査票!$E:$AW,6,FALSE))</f>
        <v>支出負担行為担当官
金沢国税局総務部次長
中村　憲二
石川県金沢市広坂２－２－６０</v>
      </c>
      <c r="D40" s="14">
        <f>IF(A40="","",VLOOKUP(A40,[7]令和4年度契約状況調査票!$E:$AW,9,FALSE))</f>
        <v>44652</v>
      </c>
      <c r="E40" s="12" t="str">
        <f>IF(A40="","",VLOOKUP(A40,[7]令和4年度契約状況調査票!$E:$AW,10,FALSE))</f>
        <v>共同コンピュータ株式会社
福井県福井市月見５－４－４</v>
      </c>
      <c r="F40" s="15">
        <f>IF(A40="","",VLOOKUP(A40,[7]令和4年度契約状況調査票!$E:$AW,11,FALSE))</f>
        <v>8210001014391</v>
      </c>
      <c r="G40" s="16" t="str">
        <f>IF(A40="","",IF(VLOOKUP(A40,[7]令和4年度契約状況調査票!$E:$AW,14,FALSE)="②一般競争入札（総合評価方式）","一般競争入札"&amp;CHAR(10)&amp;"（総合評価方式）","一般競争入札"))</f>
        <v>一般競争入札</v>
      </c>
      <c r="H40" s="17" t="str">
        <f>IF(A40="","",IF(VLOOKUP(A40,[7]令和4年度契約状況調査票!$E:$AW,16,FALSE)="他官署で調達手続きを実施のため","他官署で調達手続きを実施のため",IF(VLOOKUP(A40,[7]令和4年度契約状況調査票!$E:$AW,23,FALSE)="②同種の他の契約の予定価格を類推されるおそれがあるため公表しない","同種の他の契約の予定価格を類推されるおそれがあるため公表しない",IF(VLOOKUP(A40,[7]令和4年度契約状況調査票!$E:$AW,23,FALSE)="－","－",IF(VLOOKUP(A40,[7]令和4年度契約状況調査票!$E:$AW,7,FALSE)&lt;&gt;"",TEXT(VLOOKUP(A40,[7]令和4年度契約状況調査票!$E:$AW,16,FALSE),"#,##0円")&amp;CHAR(10)&amp;"(A)",VLOOKUP(A40,[7]令和4年度契約状況調査票!$E:$AW,16,FALSE))))))</f>
        <v>同種の他の契約の予定価格を類推されるおそれがあるため公表しない</v>
      </c>
      <c r="I40" s="17">
        <f>IF(A40="","",VLOOKUP(A40,[7]令和4年度契約状況調査票!$E:$AW,17,FALSE))</f>
        <v>10296000</v>
      </c>
      <c r="J40" s="18" t="str">
        <f>IF(A40="","",IF(VLOOKUP(A40,[7]令和4年度契約状況調査票!$E:$AW,16,FALSE)="他官署で調達手続きを実施のため","－",IF(VLOOKUP(A40,[7]令和4年度契約状況調査票!$E:$AW,23,FALSE)="②同種の他の契約の予定価格を類推されるおそれがあるため公表しない","－",IF(VLOOKUP(A40,[7]令和4年度契約状況調査票!$E:$AW,23,FALSE)="－","－",IF(VLOOKUP(A40,[7]令和4年度契約状況調査票!$E:$AW,7,FALSE)&lt;&gt;"",TEXT(VLOOKUP(A40,[7]令和4年度契約状況調査票!$E:$AW,19,FALSE),"#.0%")&amp;CHAR(10)&amp;"(B/A×100)",VLOOKUP(A40,[7]令和4年度契約状況調査票!$E:$AW,19,FALSE))))))</f>
        <v>－</v>
      </c>
      <c r="K40" s="19" t="str">
        <f>IF(A40="","",IF(VLOOKUP(A40,[7]令和4年度契約状況調査票!$E:$AW,12,FALSE)="①公益社団法人","公社",IF(VLOOKUP(A40,[7]令和4年度契約状況調査票!$E:$AW,12,FALSE)="②公益財団法人","公財","")))</f>
        <v/>
      </c>
      <c r="L40" s="19">
        <f>IF(A40="","",VLOOKUP(A40,[7]令和4年度契約状況調査票!$E:$AW,13,FALSE))</f>
        <v>0</v>
      </c>
      <c r="M40" s="20" t="str">
        <f>IF(A40="","",IF(VLOOKUP(A40,[7]令和4年度契約状況調査票!$E:$AW,13,FALSE)="国所管",VLOOKUP(A40,[7]令和4年度契約状況調査票!$E:$AW,24,FALSE),""))</f>
        <v/>
      </c>
      <c r="N40" s="21">
        <f>IF(A40="","",IF(AND(P40="○",O40="分担契約/単価契約"),"単価契約"&amp;CHAR(10)&amp;"予定調達総額 "&amp;TEXT(VLOOKUP(A40,[7]令和4年度契約状況調査票!$E:$AW,16,FALSE),"#,##0円")&amp;"(B)"&amp;CHAR(10)&amp;"分担契約"&amp;CHAR(10)&amp;VLOOKUP(A40,[7]令和4年度契約状況調査票!$E:$AW,32,FALSE),IF(AND(P40="○",O40="分担契約"),"分担契約"&amp;CHAR(10)&amp;"契約総額 "&amp;TEXT(VLOOKUP(A40,[7]令和4年度契約状況調査票!$E:$AW,16,FALSE),"#,##0円")&amp;"(B)"&amp;CHAR(10)&amp;VLOOKUP(A40,[7]令和4年度契約状況調査票!$E:$AW,32,FALSE),(IF(O40="分担契約/単価契約","単価契約"&amp;CHAR(10)&amp;"予定調達総額 "&amp;TEXT(VLOOKUP(A40,[7]令和4年度契約状況調査票!$E:$AW,16,FALSE),"#,##0円")&amp;CHAR(10)&amp;"分担契約"&amp;CHAR(10)&amp;VLOOKUP(A40,[7]令和4年度契約状況調査票!$E:$AW,32,FALSE),IF(O40="分担契約","分担契約"&amp;CHAR(10)&amp;"契約総額 "&amp;TEXT(VLOOKUP(A40,[7]令和4年度契約状況調査票!$E:$AW,16,FALSE),"#,##0円")&amp;CHAR(10)&amp;VLOOKUP(A40,[7]令和4年度契約状況調査票!$E:$AW,32,FALSE),IF(O40="単価契約","単価契約"&amp;CHAR(10)&amp;"予定調達総額 "&amp;TEXT(VLOOKUP(A40,[7]令和4年度契約状況調査票!$E:$AW,16,FALSE),"#,##0円")&amp;CHAR(10)&amp;VLOOKUP(A40,[7]令和4年度契約状況調査票!$E:$AW,32,FALSE),VLOOKUP(A40,[7]令和4年度契約状況調査票!$E:$AW,32,FALSE))))))))</f>
        <v>0</v>
      </c>
      <c r="O40" s="10" t="str">
        <f>IF(A40="","",VLOOKUP(A40,[7]令和4年度契約状況調査票!$E:$CE,53,FALSE))</f>
        <v>×</v>
      </c>
      <c r="P40" s="10" t="str">
        <f>IF(A40="","",IF(VLOOKUP(A40,[7]令和4年度契約状況調査票!$E:$AW,14,FALSE)="他官署で調達手続きを実施のため","×",IF(VLOOKUP(A40,[7]令和4年度契約状況調査票!$E:$AW,21,FALSE)="②同種の他の契約の予定価格を類推されるおそれがあるため公表しない","×","○")))</f>
        <v>○</v>
      </c>
    </row>
    <row r="41" spans="1:16" s="10" customFormat="1" ht="78" customHeight="1">
      <c r="A41" s="11">
        <f>IF(MAX([7]令和4年度契約状況調査票!E22:E48)&gt;=ROW()-5,ROW()-5,"")</f>
        <v>36</v>
      </c>
      <c r="B41" s="12" t="str">
        <f>IF(A41="","",VLOOKUP(A41,[7]令和4年度契約状況調査票!$E:$AW,5,FALSE))</f>
        <v>社会保険関係手続の代行業務
雇用保険（被保険者資格の喪失手続）320件ほか</v>
      </c>
      <c r="C41" s="13" t="str">
        <f>IF(A41="","",VLOOKUP(A41,[7]令和4年度契約状況調査票!$E:$AW,6,FALSE))</f>
        <v>支出負担行為担当官
金沢国税局総務部次長
中村　憲二
石川県金沢市広坂２－２－６０</v>
      </c>
      <c r="D41" s="14">
        <f>IF(A41="","",VLOOKUP(A41,[7]令和4年度契約状況調査票!$E:$AW,9,FALSE))</f>
        <v>44652</v>
      </c>
      <c r="E41" s="12" t="str">
        <f>IF(A41="","",VLOOKUP(A41,[7]令和4年度契約状況調査票!$E:$AW,10,FALSE))</f>
        <v>SATO社会保険労務士法人
北海道札幌市東区北五条東８－１－３３</v>
      </c>
      <c r="F41" s="15">
        <f>IF(A41="","",VLOOKUP(A41,[7]令和4年度契約状況調査票!$E:$AW,11,FALSE))</f>
        <v>3430005003753</v>
      </c>
      <c r="G41" s="16" t="str">
        <f>IF(A41="","",IF(VLOOKUP(A41,[7]令和4年度契約状況調査票!$E:$AW,14,FALSE)="②一般競争入札（総合評価方式）","一般競争入札"&amp;CHAR(10)&amp;"（総合評価方式）","一般競争入札"))</f>
        <v>一般競争入札</v>
      </c>
      <c r="H41" s="17" t="str">
        <f>IF(A41="","",IF(VLOOKUP(A41,[7]令和4年度契約状況調査票!$E:$AW,16,FALSE)="他官署で調達手続きを実施のため","他官署で調達手続きを実施のため",IF(VLOOKUP(A41,[7]令和4年度契約状況調査票!$E:$AW,23,FALSE)="②同種の他の契約の予定価格を類推されるおそれがあるため公表しない","同種の他の契約の予定価格を類推されるおそれがあるため公表しない",IF(VLOOKUP(A41,[7]令和4年度契約状況調査票!$E:$AW,23,FALSE)="－","－",IF(VLOOKUP(A41,[7]令和4年度契約状況調査票!$E:$AW,7,FALSE)&lt;&gt;"",TEXT(VLOOKUP(A41,[7]令和4年度契約状況調査票!$E:$AW,16,FALSE),"#,##0円")&amp;CHAR(10)&amp;"(A)",VLOOKUP(A41,[7]令和4年度契約状況調査票!$E:$AW,16,FALSE))))))</f>
        <v>同種の他の契約の予定価格を類推されるおそれがあるため公表しない</v>
      </c>
      <c r="I41" s="17" t="str">
        <f>IF(A41="","",VLOOKUP(A41,[7]令和4年度契約状況調査票!$E:$AW,17,FALSE))</f>
        <v>@880円/件ほか</v>
      </c>
      <c r="J41" s="18" t="str">
        <f>IF(A41="","",IF(VLOOKUP(A41,[7]令和4年度契約状況調査票!$E:$AW,16,FALSE)="他官署で調達手続きを実施のため","－",IF(VLOOKUP(A41,[7]令和4年度契約状況調査票!$E:$AW,23,FALSE)="②同種の他の契約の予定価格を類推されるおそれがあるため公表しない","－",IF(VLOOKUP(A41,[7]令和4年度契約状況調査票!$E:$AW,23,FALSE)="－","－",IF(VLOOKUP(A41,[7]令和4年度契約状況調査票!$E:$AW,7,FALSE)&lt;&gt;"",TEXT(VLOOKUP(A41,[7]令和4年度契約状況調査票!$E:$AW,19,FALSE),"#.0%")&amp;CHAR(10)&amp;"(B/A×100)",VLOOKUP(A41,[7]令和4年度契約状況調査票!$E:$AW,19,FALSE))))))</f>
        <v>－</v>
      </c>
      <c r="K41" s="19" t="str">
        <f>IF(A41="","",IF(VLOOKUP(A41,[7]令和4年度契約状況調査票!$E:$AW,12,FALSE)="①公益社団法人","公社",IF(VLOOKUP(A41,[7]令和4年度契約状況調査票!$E:$AW,12,FALSE)="②公益財団法人","公財","")))</f>
        <v/>
      </c>
      <c r="L41" s="19">
        <f>IF(A41="","",VLOOKUP(A41,[7]令和4年度契約状況調査票!$E:$AW,13,FALSE))</f>
        <v>0</v>
      </c>
      <c r="M41" s="20" t="str">
        <f>IF(A41="","",IF(VLOOKUP(A41,[7]令和4年度契約状況調査票!$E:$AW,13,FALSE)="国所管",VLOOKUP(A41,[7]令和4年度契約状況調査票!$E:$AW,24,FALSE),""))</f>
        <v/>
      </c>
      <c r="N41" s="21" t="str">
        <f>IF(A41="","",IF(AND(P41="○",O41="分担契約/単価契約"),"単価契約"&amp;CHAR(10)&amp;"予定調達総額 "&amp;TEXT(VLOOKUP(A41,[7]令和4年度契約状況調査票!$E:$AW,16,FALSE),"#,##0円")&amp;"(B)"&amp;CHAR(10)&amp;"分担契約"&amp;CHAR(10)&amp;VLOOKUP(A41,[7]令和4年度契約状況調査票!$E:$AW,32,FALSE),IF(AND(P41="○",O41="分担契約"),"分担契約"&amp;CHAR(10)&amp;"契約総額 "&amp;TEXT(VLOOKUP(A41,[7]令和4年度契約状況調査票!$E:$AW,16,FALSE),"#,##0円")&amp;"(B)"&amp;CHAR(10)&amp;VLOOKUP(A41,[7]令和4年度契約状況調査票!$E:$AW,32,FALSE),(IF(O41="分担契約/単価契約","単価契約"&amp;CHAR(10)&amp;"予定調達総額 "&amp;TEXT(VLOOKUP(A41,[7]令和4年度契約状況調査票!$E:$AW,16,FALSE),"#,##0円")&amp;CHAR(10)&amp;"分担契約"&amp;CHAR(10)&amp;VLOOKUP(A41,[7]令和4年度契約状況調査票!$E:$AW,32,FALSE),IF(O41="分担契約","分担契約"&amp;CHAR(10)&amp;"契約総額 "&amp;TEXT(VLOOKUP(A41,[7]令和4年度契約状況調査票!$E:$AW,16,FALSE),"#,##0円")&amp;CHAR(10)&amp;VLOOKUP(A41,[7]令和4年度契約状況調査票!$E:$AW,32,FALSE),IF(O41="単価契約","単価契約"&amp;CHAR(10)&amp;"予定調達総額 "&amp;TEXT(VLOOKUP(A41,[7]令和4年度契約状況調査票!$E:$AW,16,FALSE),"#,##0円")&amp;CHAR(10)&amp;VLOOKUP(A41,[7]令和4年度契約状況調査票!$E:$AW,32,FALSE),VLOOKUP(A41,[7]令和4年度契約状況調査票!$E:$AW,32,FALSE))))))))</f>
        <v>単価契約
予定調達総額
888,800円</v>
      </c>
      <c r="O41" s="10" t="str">
        <f>IF(A41="","",VLOOKUP(A41,[7]令和4年度契約状況調査票!$E:$CE,53,FALSE))</f>
        <v>×</v>
      </c>
      <c r="P41" s="10" t="str">
        <f>IF(A41="","",IF(VLOOKUP(A41,[7]令和4年度契約状況調査票!$E:$AW,14,FALSE)="他官署で調達手続きを実施のため","×",IF(VLOOKUP(A41,[7]令和4年度契約状況調査票!$E:$AW,21,FALSE)="②同種の他の契約の予定価格を類推されるおそれがあるため公表しない","×","○")))</f>
        <v>○</v>
      </c>
    </row>
    <row r="42" spans="1:16" s="10" customFormat="1" ht="78" customHeight="1">
      <c r="A42" s="11">
        <f>IF(MAX([7]令和4年度契約状況調査票!E22:E49)&gt;=ROW()-5,ROW()-5,"")</f>
        <v>37</v>
      </c>
      <c r="B42" s="12" t="str">
        <f>IF(A42="","",VLOOKUP(A42,[7]令和4年度契約状況調査票!$E:$AW,5,FALSE))</f>
        <v>法人税・消費税及び地方消費税確定申告書等の封入業務
122,289件</v>
      </c>
      <c r="C42" s="13" t="str">
        <f>IF(A42="","",VLOOKUP(A42,[7]令和4年度契約状況調査票!$E:$AW,6,FALSE))</f>
        <v>支出負担行為担当官
金沢国税局総務部次長
中村　憲二
石川県金沢市広坂２－２－６０</v>
      </c>
      <c r="D42" s="14">
        <f>IF(A42="","",VLOOKUP(A42,[7]令和4年度契約状況調査票!$E:$AW,9,FALSE))</f>
        <v>44652</v>
      </c>
      <c r="E42" s="12" t="str">
        <f>IF(A42="","",VLOOKUP(A42,[7]令和4年度契約状況調査票!$E:$AW,10,FALSE))</f>
        <v>佐川グローバルロジスティクス株式会社　
東京都品川区勝島１－１－１</v>
      </c>
      <c r="F42" s="15">
        <f>IF(A42="","",VLOOKUP(A42,[7]令和4年度契約状況調査票!$E:$AW,11,FALSE))</f>
        <v>8010701027960</v>
      </c>
      <c r="G42" s="16" t="str">
        <f>IF(A42="","",IF(VLOOKUP(A42,[7]令和4年度契約状況調査票!$E:$AW,14,FALSE)="②一般競争入札（総合評価方式）","一般競争入札"&amp;CHAR(10)&amp;"（総合評価方式）","一般競争入札"))</f>
        <v>一般競争入札</v>
      </c>
      <c r="H42" s="17" t="str">
        <f>IF(A42="","",IF(VLOOKUP(A42,[7]令和4年度契約状況調査票!$E:$AW,16,FALSE)="他官署で調達手続きを実施のため","他官署で調達手続きを実施のため",IF(VLOOKUP(A42,[7]令和4年度契約状況調査票!$E:$AW,23,FALSE)="②同種の他の契約の予定価格を類推されるおそれがあるため公表しない","同種の他の契約の予定価格を類推されるおそれがあるため公表しない",IF(VLOOKUP(A42,[7]令和4年度契約状況調査票!$E:$AW,23,FALSE)="－","－",IF(VLOOKUP(A42,[7]令和4年度契約状況調査票!$E:$AW,7,FALSE)&lt;&gt;"",TEXT(VLOOKUP(A42,[7]令和4年度契約状況調査票!$E:$AW,16,FALSE),"#,##0円")&amp;CHAR(10)&amp;"(A)",VLOOKUP(A42,[7]令和4年度契約状況調査票!$E:$AW,16,FALSE))))))</f>
        <v>同種の他の契約の予定価格を類推されるおそれがあるため公表しない</v>
      </c>
      <c r="I42" s="17" t="str">
        <f>IF(A42="","",VLOOKUP(A42,[7]令和4年度契約状況調査票!$E:$AW,17,FALSE))</f>
        <v>＠36.3円/件ほか</v>
      </c>
      <c r="J42" s="18" t="str">
        <f>IF(A42="","",IF(VLOOKUP(A42,[7]令和4年度契約状況調査票!$E:$AW,16,FALSE)="他官署で調達手続きを実施のため","－",IF(VLOOKUP(A42,[7]令和4年度契約状況調査票!$E:$AW,23,FALSE)="②同種の他の契約の予定価格を類推されるおそれがあるため公表しない","－",IF(VLOOKUP(A42,[7]令和4年度契約状況調査票!$E:$AW,23,FALSE)="－","－",IF(VLOOKUP(A42,[7]令和4年度契約状況調査票!$E:$AW,7,FALSE)&lt;&gt;"",TEXT(VLOOKUP(A42,[7]令和4年度契約状況調査票!$E:$AW,19,FALSE),"#.0%")&amp;CHAR(10)&amp;"(B/A×100)",VLOOKUP(A42,[7]令和4年度契約状況調査票!$E:$AW,19,FALSE))))))</f>
        <v>－</v>
      </c>
      <c r="K42" s="19" t="str">
        <f>IF(A42="","",IF(VLOOKUP(A42,[7]令和4年度契約状況調査票!$E:$AW,12,FALSE)="①公益社団法人","公社",IF(VLOOKUP(A42,[7]令和4年度契約状況調査票!$E:$AW,12,FALSE)="②公益財団法人","公財","")))</f>
        <v/>
      </c>
      <c r="L42" s="19">
        <f>IF(A42="","",VLOOKUP(A42,[7]令和4年度契約状況調査票!$E:$AW,13,FALSE))</f>
        <v>0</v>
      </c>
      <c r="M42" s="20" t="str">
        <f>IF(A42="","",IF(VLOOKUP(A42,[7]令和4年度契約状況調査票!$E:$AW,13,FALSE)="国所管",VLOOKUP(A42,[7]令和4年度契約状況調査票!$E:$AW,24,FALSE),""))</f>
        <v/>
      </c>
      <c r="N42" s="21" t="str">
        <f>IF(A42="","",IF(AND(P42="○",O42="分担契約/単価契約"),"単価契約"&amp;CHAR(10)&amp;"予定調達総額 "&amp;TEXT(VLOOKUP(A42,[7]令和4年度契約状況調査票!$E:$AW,16,FALSE),"#,##0円")&amp;"(B)"&amp;CHAR(10)&amp;"分担契約"&amp;CHAR(10)&amp;VLOOKUP(A42,[7]令和4年度契約状況調査票!$E:$AW,32,FALSE),IF(AND(P42="○",O42="分担契約"),"分担契約"&amp;CHAR(10)&amp;"契約総額 "&amp;TEXT(VLOOKUP(A42,[7]令和4年度契約状況調査票!$E:$AW,16,FALSE),"#,##0円")&amp;"(B)"&amp;CHAR(10)&amp;VLOOKUP(A42,[7]令和4年度契約状況調査票!$E:$AW,32,FALSE),(IF(O42="分担契約/単価契約","単価契約"&amp;CHAR(10)&amp;"予定調達総額 "&amp;TEXT(VLOOKUP(A42,[7]令和4年度契約状況調査票!$E:$AW,16,FALSE),"#,##0円")&amp;CHAR(10)&amp;"分担契約"&amp;CHAR(10)&amp;VLOOKUP(A42,[7]令和4年度契約状況調査票!$E:$AW,32,FALSE),IF(O42="分担契約","分担契約"&amp;CHAR(10)&amp;"契約総額 "&amp;TEXT(VLOOKUP(A42,[7]令和4年度契約状況調査票!$E:$AW,16,FALSE),"#,##0円")&amp;CHAR(10)&amp;VLOOKUP(A42,[7]令和4年度契約状況調査票!$E:$AW,32,FALSE),IF(O42="単価契約","単価契約"&amp;CHAR(10)&amp;"予定調達総額 "&amp;TEXT(VLOOKUP(A42,[7]令和4年度契約状況調査票!$E:$AW,16,FALSE),"#,##0円")&amp;CHAR(10)&amp;VLOOKUP(A42,[7]令和4年度契約状況調査票!$E:$AW,32,FALSE),VLOOKUP(A42,[7]令和4年度契約状況調査票!$E:$AW,32,FALSE))))))))</f>
        <v>単価契約
予定調達総額
5,116,238円</v>
      </c>
      <c r="O42" s="10" t="str">
        <f>IF(A42="","",VLOOKUP(A42,[7]令和4年度契約状況調査票!$E:$CE,53,FALSE))</f>
        <v>×</v>
      </c>
      <c r="P42" s="10" t="str">
        <f>IF(A42="","",IF(VLOOKUP(A42,[7]令和4年度契約状況調査票!$E:$AW,14,FALSE)="他官署で調達手続きを実施のため","×",IF(VLOOKUP(A42,[7]令和4年度契約状況調査票!$E:$AW,21,FALSE)="②同種の他の契約の予定価格を類推されるおそれがあるため公表しない","×","○")))</f>
        <v>○</v>
      </c>
    </row>
    <row r="43" spans="1:16" s="10" customFormat="1" ht="78" customHeight="1">
      <c r="A43" s="11">
        <f>IF(MAX([7]令和4年度契約状況調査票!E22:E50)&gt;=ROW()-5,ROW()-5,"")</f>
        <v>38</v>
      </c>
      <c r="B43" s="12" t="str">
        <f>IF(A43="","",VLOOKUP(A43,[7]令和4年度契約状況調査票!$E:$AW,5,FALSE))</f>
        <v>金沢国税局戸水分庁舎及び高岡税務署ほか6税務署に係る自家用電気工作物の保安業務
12ヶ月</v>
      </c>
      <c r="C43" s="13" t="str">
        <f>IF(A43="","",VLOOKUP(A43,[7]令和4年度契約状況調査票!$E:$AW,6,FALSE))</f>
        <v>支出負担行為担当官
金沢国税局総務部次長
中村　憲二
石川県金沢市広坂２－２－６０</v>
      </c>
      <c r="D43" s="14">
        <f>IF(A43="","",VLOOKUP(A43,[7]令和4年度契約状況調査票!$E:$AW,9,FALSE))</f>
        <v>44652</v>
      </c>
      <c r="E43" s="12" t="str">
        <f>IF(A43="","",VLOOKUP(A43,[7]令和4年度契約状況調査票!$E:$AW,10,FALSE))</f>
        <v>株式会社米沢エナジーマネジメントサービス
石川県金沢市進和町２８</v>
      </c>
      <c r="F43" s="15">
        <f>IF(A43="","",VLOOKUP(A43,[7]令和4年度契約状況調査票!$E:$AW,11,FALSE))</f>
        <v>6220001008626</v>
      </c>
      <c r="G43" s="16" t="str">
        <f>IF(A43="","",IF(VLOOKUP(A43,[7]令和4年度契約状況調査票!$E:$AW,14,FALSE)="②一般競争入札（総合評価方式）","一般競争入札"&amp;CHAR(10)&amp;"（総合評価方式）","一般競争入札"))</f>
        <v>一般競争入札</v>
      </c>
      <c r="H43" s="17" t="str">
        <f>IF(A43="","",IF(VLOOKUP(A43,[7]令和4年度契約状況調査票!$E:$AW,16,FALSE)="他官署で調達手続きを実施のため","他官署で調達手続きを実施のため",IF(VLOOKUP(A43,[7]令和4年度契約状況調査票!$E:$AW,23,FALSE)="②同種の他の契約の予定価格を類推されるおそれがあるため公表しない","同種の他の契約の予定価格を類推されるおそれがあるため公表しない",IF(VLOOKUP(A43,[7]令和4年度契約状況調査票!$E:$AW,23,FALSE)="－","－",IF(VLOOKUP(A43,[7]令和4年度契約状況調査票!$E:$AW,7,FALSE)&lt;&gt;"",TEXT(VLOOKUP(A43,[7]令和4年度契約状況調査票!$E:$AW,16,FALSE),"#,##0円")&amp;CHAR(10)&amp;"(A)",VLOOKUP(A43,[7]令和4年度契約状況調査票!$E:$AW,16,FALSE))))))</f>
        <v>同種の他の契約の予定価格を類推されるおそれがあるため公表しない</v>
      </c>
      <c r="I43" s="17">
        <f>IF(A43="","",VLOOKUP(A43,[7]令和4年度契約状況調査票!$E:$AW,17,FALSE))</f>
        <v>1056000</v>
      </c>
      <c r="J43" s="18" t="str">
        <f>IF(A43="","",IF(VLOOKUP(A43,[7]令和4年度契約状況調査票!$E:$AW,16,FALSE)="他官署で調達手続きを実施のため","－",IF(VLOOKUP(A43,[7]令和4年度契約状況調査票!$E:$AW,23,FALSE)="②同種の他の契約の予定価格を類推されるおそれがあるため公表しない","－",IF(VLOOKUP(A43,[7]令和4年度契約状況調査票!$E:$AW,23,FALSE)="－","－",IF(VLOOKUP(A43,[7]令和4年度契約状況調査票!$E:$AW,7,FALSE)&lt;&gt;"",TEXT(VLOOKUP(A43,[7]令和4年度契約状況調査票!$E:$AW,19,FALSE),"#.0%")&amp;CHAR(10)&amp;"(B/A×100)",VLOOKUP(A43,[7]令和4年度契約状況調査票!$E:$AW,19,FALSE))))))</f>
        <v>－</v>
      </c>
      <c r="K43" s="19" t="str">
        <f>IF(A43="","",IF(VLOOKUP(A43,[7]令和4年度契約状況調査票!$E:$AW,12,FALSE)="①公益社団法人","公社",IF(VLOOKUP(A43,[7]令和4年度契約状況調査票!$E:$AW,12,FALSE)="②公益財団法人","公財","")))</f>
        <v/>
      </c>
      <c r="L43" s="19">
        <f>IF(A43="","",VLOOKUP(A43,[7]令和4年度契約状況調査票!$E:$AW,13,FALSE))</f>
        <v>0</v>
      </c>
      <c r="M43" s="20" t="str">
        <f>IF(A43="","",IF(VLOOKUP(A43,[7]令和4年度契約状況調査票!$E:$AW,13,FALSE)="国所管",VLOOKUP(A43,[7]令和4年度契約状況調査票!$E:$AW,24,FALSE),""))</f>
        <v/>
      </c>
      <c r="N43" s="21">
        <f>IF(A43="","",IF(AND(P43="○",O43="分担契約/単価契約"),"単価契約"&amp;CHAR(10)&amp;"予定調達総額 "&amp;TEXT(VLOOKUP(A43,[7]令和4年度契約状況調査票!$E:$AW,16,FALSE),"#,##0円")&amp;"(B)"&amp;CHAR(10)&amp;"分担契約"&amp;CHAR(10)&amp;VLOOKUP(A43,[7]令和4年度契約状況調査票!$E:$AW,32,FALSE),IF(AND(P43="○",O43="分担契約"),"分担契約"&amp;CHAR(10)&amp;"契約総額 "&amp;TEXT(VLOOKUP(A43,[7]令和4年度契約状況調査票!$E:$AW,16,FALSE),"#,##0円")&amp;"(B)"&amp;CHAR(10)&amp;VLOOKUP(A43,[7]令和4年度契約状況調査票!$E:$AW,32,FALSE),(IF(O43="分担契約/単価契約","単価契約"&amp;CHAR(10)&amp;"予定調達総額 "&amp;TEXT(VLOOKUP(A43,[7]令和4年度契約状況調査票!$E:$AW,16,FALSE),"#,##0円")&amp;CHAR(10)&amp;"分担契約"&amp;CHAR(10)&amp;VLOOKUP(A43,[7]令和4年度契約状況調査票!$E:$AW,32,FALSE),IF(O43="分担契約","分担契約"&amp;CHAR(10)&amp;"契約総額 "&amp;TEXT(VLOOKUP(A43,[7]令和4年度契約状況調査票!$E:$AW,16,FALSE),"#,##0円")&amp;CHAR(10)&amp;VLOOKUP(A43,[7]令和4年度契約状況調査票!$E:$AW,32,FALSE),IF(O43="単価契約","単価契約"&amp;CHAR(10)&amp;"予定調達総額 "&amp;TEXT(VLOOKUP(A43,[7]令和4年度契約状況調査票!$E:$AW,16,FALSE),"#,##0円")&amp;CHAR(10)&amp;VLOOKUP(A43,[7]令和4年度契約状況調査票!$E:$AW,32,FALSE),VLOOKUP(A43,[7]令和4年度契約状況調査票!$E:$AW,32,FALSE))))))))</f>
        <v>0</v>
      </c>
      <c r="O43" s="10" t="str">
        <f>IF(A43="","",VLOOKUP(A43,[7]令和4年度契約状況調査票!$E:$CE,53,FALSE))</f>
        <v>×</v>
      </c>
      <c r="P43" s="10" t="str">
        <f>IF(A43="","",IF(VLOOKUP(A43,[7]令和4年度契約状況調査票!$E:$AW,14,FALSE)="他官署で調達手続きを実施のため","×",IF(VLOOKUP(A43,[7]令和4年度契約状況調査票!$E:$AW,21,FALSE)="②同種の他の契約の予定価格を類推されるおそれがあるため公表しない","×","○")))</f>
        <v>○</v>
      </c>
    </row>
    <row r="44" spans="1:16" s="10" customFormat="1" ht="78" customHeight="1">
      <c r="A44" s="11">
        <f>IF(MAX([7]令和4年度契約状況調査票!E22:E51)&gt;=ROW()-5,ROW()-5,"")</f>
        <v>39</v>
      </c>
      <c r="B44" s="12" t="str">
        <f>IF(A44="","",VLOOKUP(A44,[7]令和4年度契約状況調査票!$E:$AW,5,FALSE))</f>
        <v>令和4年度レンタカーの利用業務
ミニバン・１box（7、8人乗り）
24時間以内579台ほか</v>
      </c>
      <c r="C44" s="13" t="str">
        <f>IF(A44="","",VLOOKUP(A44,[7]令和4年度契約状況調査票!$E:$AW,6,FALSE))</f>
        <v>支出負担行為担当官
金沢国税局総務部次長
中村　憲二
石川県金沢市広坂２－２－６０
ほか９官署等</v>
      </c>
      <c r="D44" s="14">
        <f>IF(A44="","",VLOOKUP(A44,[7]令和4年度契約状況調査票!$E:$AW,9,FALSE))</f>
        <v>44652</v>
      </c>
      <c r="E44" s="12" t="str">
        <f>IF(A44="","",VLOOKUP(A44,[7]令和4年度契約状況調査票!$E:$AW,10,FALSE))</f>
        <v>ジャパンレンタカー株式会社
愛知県名古屋市中区栄１－２５－７</v>
      </c>
      <c r="F44" s="15">
        <f>IF(A44="","",VLOOKUP(A44,[7]令和4年度契約状況調査票!$E:$AW,11,FALSE))</f>
        <v>3180001036915</v>
      </c>
      <c r="G44" s="16" t="str">
        <f>IF(A44="","",IF(VLOOKUP(A44,[7]令和4年度契約状況調査票!$E:$AW,14,FALSE)="②一般競争入札（総合評価方式）","一般競争入札"&amp;CHAR(10)&amp;"（総合評価方式）","一般競争入札"))</f>
        <v>一般競争入札</v>
      </c>
      <c r="H44" s="17" t="str">
        <f>IF(A44="","",IF(VLOOKUP(A44,[7]令和4年度契約状況調査票!$E:$AW,16,FALSE)="他官署で調達手続きを実施のため","他官署で調達手続きを実施のため",IF(VLOOKUP(A44,[7]令和4年度契約状況調査票!$E:$AW,23,FALSE)="②同種の他の契約の予定価格を類推されるおそれがあるため公表しない","同種の他の契約の予定価格を類推されるおそれがあるため公表しない",IF(VLOOKUP(A44,[7]令和4年度契約状況調査票!$E:$AW,23,FALSE)="－","－",IF(VLOOKUP(A44,[7]令和4年度契約状況調査票!$E:$AW,7,FALSE)&lt;&gt;"",TEXT(VLOOKUP(A44,[7]令和4年度契約状況調査票!$E:$AW,16,FALSE),"#,##0円")&amp;CHAR(10)&amp;"(A)",VLOOKUP(A44,[7]令和4年度契約状況調査票!$E:$AW,16,FALSE))))))</f>
        <v>同種の他の契約の予定価格を類推されるおそれがあるため公表しない</v>
      </c>
      <c r="I44" s="17" t="str">
        <f>IF(A44="","",VLOOKUP(A44,[7]令和4年度契約状況調査票!$E:$AW,17,FALSE))</f>
        <v>@9,350円/台ほか</v>
      </c>
      <c r="J44" s="18" t="str">
        <f>IF(A44="","",IF(VLOOKUP(A44,[7]令和4年度契約状況調査票!$E:$AW,16,FALSE)="他官署で調達手続きを実施のため","－",IF(VLOOKUP(A44,[7]令和4年度契約状況調査票!$E:$AW,23,FALSE)="②同種の他の契約の予定価格を類推されるおそれがあるため公表しない","－",IF(VLOOKUP(A44,[7]令和4年度契約状況調査票!$E:$AW,23,FALSE)="－","－",IF(VLOOKUP(A44,[7]令和4年度契約状況調査票!$E:$AW,7,FALSE)&lt;&gt;"",TEXT(VLOOKUP(A44,[7]令和4年度契約状況調査票!$E:$AW,19,FALSE),"#.0%")&amp;CHAR(10)&amp;"(B/A×100)",VLOOKUP(A44,[7]令和4年度契約状況調査票!$E:$AW,19,FALSE))))))</f>
        <v>－</v>
      </c>
      <c r="K44" s="19" t="str">
        <f>IF(A44="","",IF(VLOOKUP(A44,[7]令和4年度契約状況調査票!$E:$AW,12,FALSE)="①公益社団法人","公社",IF(VLOOKUP(A44,[7]令和4年度契約状況調査票!$E:$AW,12,FALSE)="②公益財団法人","公財","")))</f>
        <v/>
      </c>
      <c r="L44" s="19">
        <f>IF(A44="","",VLOOKUP(A44,[7]令和4年度契約状況調査票!$E:$AW,13,FALSE))</f>
        <v>0</v>
      </c>
      <c r="M44" s="20" t="str">
        <f>IF(A44="","",IF(VLOOKUP(A44,[7]令和4年度契約状況調査票!$E:$AW,13,FALSE)="国所管",VLOOKUP(A44,[7]令和4年度契約状況調査票!$E:$AW,24,FALSE),""))</f>
        <v/>
      </c>
      <c r="N44" s="21" t="str">
        <f>IF(A44="","",IF(AND(P44="○",O44="分担契約/単価契約"),"単価契約"&amp;CHAR(10)&amp;"予定調達総額 "&amp;TEXT(VLOOKUP(A44,[7]令和4年度契約状況調査票!$E:$AW,16,FALSE),"#,##0円")&amp;"(B)"&amp;CHAR(10)&amp;"分担契約"&amp;CHAR(10)&amp;VLOOKUP(A44,[7]令和4年度契約状況調査票!$E:$AW,32,FALSE),IF(AND(P44="○",O44="分担契約"),"分担契約"&amp;CHAR(10)&amp;"契約総額 "&amp;TEXT(VLOOKUP(A44,[7]令和4年度契約状況調査票!$E:$AW,16,FALSE),"#,##0円")&amp;"(B)"&amp;CHAR(10)&amp;VLOOKUP(A44,[7]令和4年度契約状況調査票!$E:$AW,32,FALSE),(IF(O44="分担契約/単価契約","単価契約"&amp;CHAR(10)&amp;"予定調達総額 "&amp;TEXT(VLOOKUP(A44,[7]令和4年度契約状況調査票!$E:$AW,16,FALSE),"#,##0円")&amp;CHAR(10)&amp;"分担契約"&amp;CHAR(10)&amp;VLOOKUP(A44,[7]令和4年度契約状況調査票!$E:$AW,32,FALSE),IF(O44="分担契約","分担契約"&amp;CHAR(10)&amp;"契約総額 "&amp;TEXT(VLOOKUP(A44,[7]令和4年度契約状況調査票!$E:$AW,16,FALSE),"#,##0円")&amp;CHAR(10)&amp;VLOOKUP(A44,[7]令和4年度契約状況調査票!$E:$AW,32,FALSE),IF(O44="単価契約","単価契約"&amp;CHAR(10)&amp;"予定調達総額 "&amp;TEXT(VLOOKUP(A44,[7]令和4年度契約状況調査票!$E:$AW,16,FALSE),"#,##0円")&amp;CHAR(10)&amp;VLOOKUP(A44,[7]令和4年度契約状況調査票!$E:$AW,32,FALSE),VLOOKUP(A44,[7]令和4年度契約状況調査票!$E:$AW,32,FALSE))))))))</f>
        <v>分担契約
分担予定額
6,594,400円
単価契約
予定調達総額
7,136,305円</v>
      </c>
      <c r="O44" s="10" t="str">
        <f>IF(A44="","",VLOOKUP(A44,[7]令和4年度契約状況調査票!$E:$CE,53,FALSE))</f>
        <v>×</v>
      </c>
      <c r="P44" s="10" t="str">
        <f>IF(A44="","",IF(VLOOKUP(A44,[7]令和4年度契約状況調査票!$E:$AW,14,FALSE)="他官署で調達手続きを実施のため","×",IF(VLOOKUP(A44,[7]令和4年度契約状況調査票!$E:$AW,21,FALSE)="②同種の他の契約の予定価格を類推されるおそれがあるため公表しない","×","○")))</f>
        <v>○</v>
      </c>
    </row>
    <row r="45" spans="1:16" s="10" customFormat="1" ht="78" customHeight="1">
      <c r="A45" s="11">
        <f>IF(MAX([7]令和4年度契約状況調査票!E22:E52)&gt;=ROW()-5,ROW()-5,"")</f>
        <v>40</v>
      </c>
      <c r="B45" s="12" t="str">
        <f>IF(A45="","",VLOOKUP(A45,[7]令和4年度契約状況調査票!$E:$AW,5,FALSE))</f>
        <v>現金等警備搬送業務
12ヶ月</v>
      </c>
      <c r="C45" s="13" t="str">
        <f>IF(A45="","",VLOOKUP(A45,[7]令和4年度契約状況調査票!$E:$AW,6,FALSE))</f>
        <v>支出負担行為担当官
金沢国税局総務部次長
中村　憲二
石川県金沢市広坂２－２－６０
ほか４官署</v>
      </c>
      <c r="D45" s="14">
        <f>IF(A45="","",VLOOKUP(A45,[7]令和4年度契約状況調査票!$E:$AW,9,FALSE))</f>
        <v>44652</v>
      </c>
      <c r="E45" s="12" t="str">
        <f>IF(A45="","",VLOOKUP(A45,[7]令和4年度契約状況調査票!$E:$AW,10,FALSE))</f>
        <v>株式会社アイビックス北陸
石川県金沢市新神田５－２－３</v>
      </c>
      <c r="F45" s="15">
        <f>IF(A45="","",VLOOKUP(A45,[7]令和4年度契約状況調査票!$E:$AW,11,FALSE))</f>
        <v>6220001008114</v>
      </c>
      <c r="G45" s="16" t="str">
        <f>IF(A45="","",IF(VLOOKUP(A45,[7]令和4年度契約状況調査票!$E:$AW,14,FALSE)="②一般競争入札（総合評価方式）","一般競争入札"&amp;CHAR(10)&amp;"（総合評価方式）","一般競争入札"))</f>
        <v>一般競争入札</v>
      </c>
      <c r="H45" s="17" t="str">
        <f>IF(A45="","",IF(VLOOKUP(A45,[7]令和4年度契約状況調査票!$E:$AW,16,FALSE)="他官署で調達手続きを実施のため","他官署で調達手続きを実施のため",IF(VLOOKUP(A45,[7]令和4年度契約状況調査票!$E:$AW,23,FALSE)="②同種の他の契約の予定価格を類推されるおそれがあるため公表しない","同種の他の契約の予定価格を類推されるおそれがあるため公表しない",IF(VLOOKUP(A45,[7]令和4年度契約状況調査票!$E:$AW,23,FALSE)="－","－",IF(VLOOKUP(A45,[7]令和4年度契約状況調査票!$E:$AW,7,FALSE)&lt;&gt;"",TEXT(VLOOKUP(A45,[7]令和4年度契約状況調査票!$E:$AW,16,FALSE),"#,##0円")&amp;CHAR(10)&amp;"(A)",VLOOKUP(A45,[7]令和4年度契約状況調査票!$E:$AW,16,FALSE))))))</f>
        <v>他官署で調達手続きを実施のため</v>
      </c>
      <c r="I45" s="17">
        <f>IF(A45="","",VLOOKUP(A45,[7]令和4年度契約状況調査票!$E:$AW,17,FALSE))</f>
        <v>1676400</v>
      </c>
      <c r="J45" s="18" t="str">
        <f>IF(A45="","",IF(VLOOKUP(A45,[7]令和4年度契約状況調査票!$E:$AW,16,FALSE)="他官署で調達手続きを実施のため","－",IF(VLOOKUP(A45,[7]令和4年度契約状況調査票!$E:$AW,23,FALSE)="②同種の他の契約の予定価格を類推されるおそれがあるため公表しない","－",IF(VLOOKUP(A45,[7]令和4年度契約状況調査票!$E:$AW,23,FALSE)="－","－",IF(VLOOKUP(A45,[7]令和4年度契約状況調査票!$E:$AW,7,FALSE)&lt;&gt;"",TEXT(VLOOKUP(A45,[7]令和4年度契約状況調査票!$E:$AW,19,FALSE),"#.0%")&amp;CHAR(10)&amp;"(B/A×100)",VLOOKUP(A45,[7]令和4年度契約状況調査票!$E:$AW,19,FALSE))))))</f>
        <v>－</v>
      </c>
      <c r="K45" s="19" t="str">
        <f>IF(A45="","",IF(VLOOKUP(A45,[7]令和4年度契約状況調査票!$E:$AW,12,FALSE)="①公益社団法人","公社",IF(VLOOKUP(A45,[7]令和4年度契約状況調査票!$E:$AW,12,FALSE)="②公益財団法人","公財","")))</f>
        <v/>
      </c>
      <c r="L45" s="19">
        <f>IF(A45="","",VLOOKUP(A45,[7]令和4年度契約状況調査票!$E:$AW,13,FALSE))</f>
        <v>0</v>
      </c>
      <c r="M45" s="20" t="str">
        <f>IF(A45="","",IF(VLOOKUP(A45,[7]令和4年度契約状況調査票!$E:$AW,13,FALSE)="国所管",VLOOKUP(A45,[7]令和4年度契約状況調査票!$E:$AW,24,FALSE),""))</f>
        <v/>
      </c>
      <c r="N45" s="21">
        <f>IF(A45="","",IF(AND(P45="○",O45="分担契約/単価契約"),"単価契約"&amp;CHAR(10)&amp;"予定調達総額 "&amp;TEXT(VLOOKUP(A45,[7]令和4年度契約状況調査票!$E:$AW,16,FALSE),"#,##0円")&amp;"(B)"&amp;CHAR(10)&amp;"分担契約"&amp;CHAR(10)&amp;VLOOKUP(A45,[7]令和4年度契約状況調査票!$E:$AW,32,FALSE),IF(AND(P45="○",O45="分担契約"),"分担契約"&amp;CHAR(10)&amp;"契約総額 "&amp;TEXT(VLOOKUP(A45,[7]令和4年度契約状況調査票!$E:$AW,16,FALSE),"#,##0円")&amp;"(B)"&amp;CHAR(10)&amp;VLOOKUP(A45,[7]令和4年度契約状況調査票!$E:$AW,32,FALSE),(IF(O45="分担契約/単価契約","単価契約"&amp;CHAR(10)&amp;"予定調達総額 "&amp;TEXT(VLOOKUP(A45,[7]令和4年度契約状況調査票!$E:$AW,16,FALSE),"#,##0円")&amp;CHAR(10)&amp;"分担契約"&amp;CHAR(10)&amp;VLOOKUP(A45,[7]令和4年度契約状況調査票!$E:$AW,32,FALSE),IF(O45="分担契約","分担契約"&amp;CHAR(10)&amp;"契約総額 "&amp;TEXT(VLOOKUP(A45,[7]令和4年度契約状況調査票!$E:$AW,16,FALSE),"#,##0円")&amp;CHAR(10)&amp;VLOOKUP(A45,[7]令和4年度契約状況調査票!$E:$AW,32,FALSE),IF(O45="単価契約","単価契約"&amp;CHAR(10)&amp;"予定調達総額 "&amp;TEXT(VLOOKUP(A45,[7]令和4年度契約状況調査票!$E:$AW,16,FALSE),"#,##0円")&amp;CHAR(10)&amp;VLOOKUP(A45,[7]令和4年度契約状況調査票!$E:$AW,32,FALSE),VLOOKUP(A45,[7]令和4年度契約状況調査票!$E:$AW,32,FALSE))))))))</f>
        <v>0</v>
      </c>
      <c r="O45" s="10" t="str">
        <f>IF(A45="","",VLOOKUP(A45,[7]令和4年度契約状況調査票!$E:$CE,53,FALSE))</f>
        <v>×</v>
      </c>
      <c r="P45" s="10" t="str">
        <f>IF(A45="","",IF(VLOOKUP(A45,[7]令和4年度契約状況調査票!$E:$AW,14,FALSE)="他官署で調達手続きを実施のため","×",IF(VLOOKUP(A45,[7]令和4年度契約状況調査票!$E:$AW,21,FALSE)="②同種の他の契約の予定価格を類推されるおそれがあるため公表しない","×","○")))</f>
        <v>○</v>
      </c>
    </row>
    <row r="46" spans="1:16" s="10" customFormat="1" ht="78" customHeight="1">
      <c r="A46" s="11">
        <f>IF(MAX([7]令和4年度契約状況調査票!E22:E53)&gt;=ROW()-5,ROW()-5,"")</f>
        <v>41</v>
      </c>
      <c r="B46" s="12" t="str">
        <f>IF(A46="","",VLOOKUP(A46,[7]令和4年度契約状況調査票!$E:$AW,5,FALSE))</f>
        <v>自動車用ガソリン等一式の調達
レギュラーガソリン
362,557リットルほか2品目</v>
      </c>
      <c r="C46" s="13" t="str">
        <f>IF(A46="","",VLOOKUP(A46,[7]令和4年度契約状況調査票!$E:$AW,6,FALSE))</f>
        <v>支出負担行為担当官
金沢国税局総務部次長
中村　憲二
石川県金沢市広坂２－２－６０
ほか２４官署</v>
      </c>
      <c r="D46" s="14">
        <f>IF(A46="","",VLOOKUP(A46,[7]令和4年度契約状況調査票!$E:$AW,9,FALSE))</f>
        <v>44652</v>
      </c>
      <c r="E46" s="12" t="str">
        <f>IF(A46="","",VLOOKUP(A46,[7]令和4年度契約状況調査票!$E:$AW,10,FALSE))</f>
        <v>オート・マネージメント・サービス株式会社
東京都港区芝３－２２－８</v>
      </c>
      <c r="F46" s="15">
        <f>IF(A46="","",VLOOKUP(A46,[7]令和4年度契約状況調査票!$E:$AW,11,FALSE))</f>
        <v>5010401037791</v>
      </c>
      <c r="G46" s="16" t="str">
        <f>IF(A46="","",IF(VLOOKUP(A46,[7]令和4年度契約状況調査票!$E:$AW,14,FALSE)="②一般競争入札（総合評価方式）","一般競争入札"&amp;CHAR(10)&amp;"（総合評価方式）","一般競争入札"))</f>
        <v>一般競争入札</v>
      </c>
      <c r="H46" s="17" t="str">
        <f>IF(A46="","",IF(VLOOKUP(A46,[7]令和4年度契約状況調査票!$E:$AW,16,FALSE)="他官署で調達手続きを実施のため","他官署で調達手続きを実施のため",IF(VLOOKUP(A46,[7]令和4年度契約状況調査票!$E:$AW,23,FALSE)="②同種の他の契約の予定価格を類推されるおそれがあるため公表しない","同種の他の契約の予定価格を類推されるおそれがあるため公表しない",IF(VLOOKUP(A46,[7]令和4年度契約状況調査票!$E:$AW,23,FALSE)="－","－",IF(VLOOKUP(A46,[7]令和4年度契約状況調査票!$E:$AW,7,FALSE)&lt;&gt;"",TEXT(VLOOKUP(A46,[7]令和4年度契約状況調査票!$E:$AW,16,FALSE),"#,##0円")&amp;CHAR(10)&amp;"(A)",VLOOKUP(A46,[7]令和4年度契約状況調査票!$E:$AW,16,FALSE))))))</f>
        <v>同種の他の契約の予定価格を類推されるおそれがあるため公表しない</v>
      </c>
      <c r="I46" s="17" t="str">
        <f>IF(A46="","",VLOOKUP(A46,[7]令和4年度契約状況調査票!$E:$AW,17,FALSE))</f>
        <v>＠163.79円/リットルほか</v>
      </c>
      <c r="J46" s="18" t="str">
        <f>IF(A46="","",IF(VLOOKUP(A46,[7]令和4年度契約状況調査票!$E:$AW,16,FALSE)="他官署で調達手続きを実施のため","－",IF(VLOOKUP(A46,[7]令和4年度契約状況調査票!$E:$AW,23,FALSE)="②同種の他の契約の予定価格を類推されるおそれがあるため公表しない","－",IF(VLOOKUP(A46,[7]令和4年度契約状況調査票!$E:$AW,23,FALSE)="－","－",IF(VLOOKUP(A46,[7]令和4年度契約状況調査票!$E:$AW,7,FALSE)&lt;&gt;"",TEXT(VLOOKUP(A46,[7]令和4年度契約状況調査票!$E:$AW,19,FALSE),"#.0%")&amp;CHAR(10)&amp;"(B/A×100)",VLOOKUP(A46,[7]令和4年度契約状況調査票!$E:$AW,19,FALSE))))))</f>
        <v>－</v>
      </c>
      <c r="K46" s="19" t="str">
        <f>IF(A46="","",IF(VLOOKUP(A46,[7]令和4年度契約状況調査票!$E:$AW,12,FALSE)="①公益社団法人","公社",IF(VLOOKUP(A46,[7]令和4年度契約状況調査票!$E:$AW,12,FALSE)="②公益財団法人","公財","")))</f>
        <v/>
      </c>
      <c r="L46" s="19">
        <f>IF(A46="","",VLOOKUP(A46,[7]令和4年度契約状況調査票!$E:$AW,13,FALSE))</f>
        <v>0</v>
      </c>
      <c r="M46" s="20" t="str">
        <f>IF(A46="","",IF(VLOOKUP(A46,[7]令和4年度契約状況調査票!$E:$AW,13,FALSE)="国所管",VLOOKUP(A46,[7]令和4年度契約状況調査票!$E:$AW,24,FALSE),""))</f>
        <v/>
      </c>
      <c r="N46" s="21" t="str">
        <f>IF(A46="","",IF(AND(P46="○",O46="分担契約/単価契約"),"単価契約"&amp;CHAR(10)&amp;"予定調達総額 "&amp;TEXT(VLOOKUP(A46,[7]令和4年度契約状況調査票!$E:$AW,16,FALSE),"#,##0円")&amp;"(B)"&amp;CHAR(10)&amp;"分担契約"&amp;CHAR(10)&amp;VLOOKUP(A46,[7]令和4年度契約状況調査票!$E:$AW,32,FALSE),IF(AND(P46="○",O46="分担契約"),"分担契約"&amp;CHAR(10)&amp;"契約総額 "&amp;TEXT(VLOOKUP(A46,[7]令和4年度契約状況調査票!$E:$AW,16,FALSE),"#,##0円")&amp;"(B)"&amp;CHAR(10)&amp;VLOOKUP(A46,[7]令和4年度契約状況調査票!$E:$AW,32,FALSE),(IF(O46="分担契約/単価契約","単価契約"&amp;CHAR(10)&amp;"予定調達総額 "&amp;TEXT(VLOOKUP(A46,[7]令和4年度契約状況調査票!$E:$AW,16,FALSE),"#,##0円")&amp;CHAR(10)&amp;"分担契約"&amp;CHAR(10)&amp;VLOOKUP(A46,[7]令和4年度契約状況調査票!$E:$AW,32,FALSE),IF(O46="分担契約","分担契約"&amp;CHAR(10)&amp;"契約総額 "&amp;TEXT(VLOOKUP(A46,[7]令和4年度契約状況調査票!$E:$AW,16,FALSE),"#,##0円")&amp;CHAR(10)&amp;VLOOKUP(A46,[7]令和4年度契約状況調査票!$E:$AW,32,FALSE),IF(O46="単価契約","単価契約"&amp;CHAR(10)&amp;"予定調達総額 "&amp;TEXT(VLOOKUP(A46,[7]令和4年度契約状況調査票!$E:$AW,16,FALSE),"#,##0円")&amp;CHAR(10)&amp;VLOOKUP(A46,[7]令和4年度契約状況調査票!$E:$AW,32,FALSE),VLOOKUP(A46,[7]令和4年度契約状況調査票!$E:$AW,32,FALSE))))))))</f>
        <v>分担契約
分担予定額
18,113,208円
単価契約
予定調達総額
62,947,591円</v>
      </c>
      <c r="O46" s="10" t="str">
        <f>IF(A46="","",VLOOKUP(A46,[7]令和4年度契約状況調査票!$E:$CE,53,FALSE))</f>
        <v>×</v>
      </c>
      <c r="P46" s="10" t="str">
        <f>IF(A46="","",IF(VLOOKUP(A46,[7]令和4年度契約状況調査票!$E:$AW,14,FALSE)="他官署で調達手続きを実施のため","×",IF(VLOOKUP(A46,[7]令和4年度契約状況調査票!$E:$AW,21,FALSE)="②同種の他の契約の予定価格を類推されるおそれがあるため公表しない","×","○")))</f>
        <v>○</v>
      </c>
    </row>
    <row r="47" spans="1:16" s="10" customFormat="1" ht="78" customHeight="1">
      <c r="A47" s="11">
        <f>IF(MAX([7]令和4年度契約状況調査票!E22:E54)&gt;=ROW()-5,ROW()-5,"")</f>
        <v>42</v>
      </c>
      <c r="B47" s="12" t="str">
        <f>IF(A47="","",VLOOKUP(A47,[7]令和4年度契約状況調査票!$E:$AW,5,FALSE))</f>
        <v>令和4年度プリンター用トナーカートリッジ等の購入（単価契約）
北陸地区・金沢国税局、金沢国税不服審判所　感光体ユニット　EPSON　LPC3K17Kほか654品目</v>
      </c>
      <c r="C47" s="13" t="str">
        <f>IF(A47="","",VLOOKUP(A47,[7]令和4年度契約状況調査票!$E:$AW,6,FALSE))</f>
        <v>支出負担行為担当官
金沢国税局総務部次長
中村　憲二
石川県金沢市広坂２－２－６０
ほか８官署</v>
      </c>
      <c r="D47" s="14">
        <f>IF(A47="","",VLOOKUP(A47,[7]令和4年度契約状況調査票!$E:$AW,9,FALSE))</f>
        <v>44652</v>
      </c>
      <c r="E47" s="12" t="str">
        <f>IF(A47="","",VLOOKUP(A47,[7]令和4年度契約状況調査票!$E:$AW,10,FALSE))</f>
        <v>有限会社たかやま
熊本県水俣市桜井町３－４－２５</v>
      </c>
      <c r="F47" s="15">
        <f>IF(A47="","",VLOOKUP(A47,[7]令和4年度契約状況調査票!$E:$AW,11,FALSE))</f>
        <v>2330002027816</v>
      </c>
      <c r="G47" s="16" t="str">
        <f>IF(A47="","",IF(VLOOKUP(A47,[7]令和4年度契約状況調査票!$E:$AW,14,FALSE)="②一般競争入札（総合評価方式）","一般競争入札"&amp;CHAR(10)&amp;"（総合評価方式）","一般競争入札"))</f>
        <v>一般競争入札</v>
      </c>
      <c r="H47" s="17" t="str">
        <f>IF(A47="","",IF(VLOOKUP(A47,[7]令和4年度契約状況調査票!$E:$AW,16,FALSE)="他官署で調達手続きを実施のため","他官署で調達手続きを実施のため",IF(VLOOKUP(A47,[7]令和4年度契約状況調査票!$E:$AW,23,FALSE)="②同種の他の契約の予定価格を類推されるおそれがあるため公表しない","同種の他の契約の予定価格を類推されるおそれがあるため公表しない",IF(VLOOKUP(A47,[7]令和4年度契約状況調査票!$E:$AW,23,FALSE)="－","－",IF(VLOOKUP(A47,[7]令和4年度契約状況調査票!$E:$AW,7,FALSE)&lt;&gt;"",TEXT(VLOOKUP(A47,[7]令和4年度契約状況調査票!$E:$AW,16,FALSE),"#,##0円")&amp;CHAR(10)&amp;"(A)",VLOOKUP(A47,[7]令和4年度契約状況調査票!$E:$AW,16,FALSE))))))</f>
        <v>他官署で調達手続きを実施のため</v>
      </c>
      <c r="I47" s="17" t="str">
        <f>IF(A47="","",VLOOKUP(A47,[7]令和4年度契約状況調査票!$E:$AW,17,FALSE))</f>
        <v>＠11,220円/本ほか</v>
      </c>
      <c r="J47" s="18" t="str">
        <f>IF(A47="","",IF(VLOOKUP(A47,[7]令和4年度契約状況調査票!$E:$AW,16,FALSE)="他官署で調達手続きを実施のため","－",IF(VLOOKUP(A47,[7]令和4年度契約状況調査票!$E:$AW,23,FALSE)="②同種の他の契約の予定価格を類推されるおそれがあるため公表しない","－",IF(VLOOKUP(A47,[7]令和4年度契約状況調査票!$E:$AW,23,FALSE)="－","－",IF(VLOOKUP(A47,[7]令和4年度契約状況調査票!$E:$AW,7,FALSE)&lt;&gt;"",TEXT(VLOOKUP(A47,[7]令和4年度契約状況調査票!$E:$AW,19,FALSE),"#.0%")&amp;CHAR(10)&amp;"(B/A×100)",VLOOKUP(A47,[7]令和4年度契約状況調査票!$E:$AW,19,FALSE))))))</f>
        <v>－</v>
      </c>
      <c r="K47" s="19" t="str">
        <f>IF(A47="","",IF(VLOOKUP(A47,[7]令和4年度契約状況調査票!$E:$AW,12,FALSE)="①公益社団法人","公社",IF(VLOOKUP(A47,[7]令和4年度契約状況調査票!$E:$AW,12,FALSE)="②公益財団法人","公財","")))</f>
        <v/>
      </c>
      <c r="L47" s="19">
        <f>IF(A47="","",VLOOKUP(A47,[7]令和4年度契約状況調査票!$E:$AW,13,FALSE))</f>
        <v>0</v>
      </c>
      <c r="M47" s="20" t="str">
        <f>IF(A47="","",IF(VLOOKUP(A47,[7]令和4年度契約状況調査票!$E:$AW,13,FALSE)="国所管",VLOOKUP(A47,[7]令和4年度契約状況調査票!$E:$AW,24,FALSE),""))</f>
        <v/>
      </c>
      <c r="N47" s="21" t="str">
        <f>IF(A47="","",IF(AND(P47="○",O47="分担契約/単価契約"),"単価契約"&amp;CHAR(10)&amp;"予定調達総額 "&amp;TEXT(VLOOKUP(A47,[7]令和4年度契約状況調査票!$E:$AW,16,FALSE),"#,##0円")&amp;"(B)"&amp;CHAR(10)&amp;"分担契約"&amp;CHAR(10)&amp;VLOOKUP(A47,[7]令和4年度契約状況調査票!$E:$AW,32,FALSE),IF(AND(P47="○",O47="分担契約"),"分担契約"&amp;CHAR(10)&amp;"契約総額 "&amp;TEXT(VLOOKUP(A47,[7]令和4年度契約状況調査票!$E:$AW,16,FALSE),"#,##0円")&amp;"(B)"&amp;CHAR(10)&amp;VLOOKUP(A47,[7]令和4年度契約状況調査票!$E:$AW,32,FALSE),(IF(O47="分担契約/単価契約","単価契約"&amp;CHAR(10)&amp;"予定調達総額 "&amp;TEXT(VLOOKUP(A47,[7]令和4年度契約状況調査票!$E:$AW,16,FALSE),"#,##0円")&amp;CHAR(10)&amp;"分担契約"&amp;CHAR(10)&amp;VLOOKUP(A47,[7]令和4年度契約状況調査票!$E:$AW,32,FALSE),IF(O47="分担契約","分担契約"&amp;CHAR(10)&amp;"契約総額 "&amp;TEXT(VLOOKUP(A47,[7]令和4年度契約状況調査票!$E:$AW,16,FALSE),"#,##0円")&amp;CHAR(10)&amp;VLOOKUP(A47,[7]令和4年度契約状況調査票!$E:$AW,32,FALSE),IF(O47="単価契約","単価契約"&amp;CHAR(10)&amp;"予定調達総額 "&amp;TEXT(VLOOKUP(A47,[7]令和4年度契約状況調査票!$E:$AW,16,FALSE),"#,##0円")&amp;CHAR(10)&amp;VLOOKUP(A47,[7]令和4年度契約状況調査票!$E:$AW,32,FALSE),VLOOKUP(A47,[7]令和4年度契約状況調査票!$E:$AW,32,FALSE))))))))</f>
        <v>分担契約
分担予定額
13,137,520円
単価契約
予定調達総額
68,919,708円</v>
      </c>
      <c r="O47" s="10" t="str">
        <f>IF(A47="","",VLOOKUP(A47,[7]令和4年度契約状況調査票!$E:$CE,53,FALSE))</f>
        <v>×</v>
      </c>
      <c r="P47" s="10" t="str">
        <f>IF(A47="","",IF(VLOOKUP(A47,[7]令和4年度契約状況調査票!$E:$AW,14,FALSE)="他官署で調達手続きを実施のため","×",IF(VLOOKUP(A47,[7]令和4年度契約状況調査票!$E:$AW,21,FALSE)="②同種の他の契約の予定価格を類推されるおそれがあるため公表しない","×","○")))</f>
        <v>○</v>
      </c>
    </row>
    <row r="48" spans="1:16" s="10" customFormat="1" ht="78" customHeight="1">
      <c r="A48" s="11">
        <f>IF(MAX([7]令和4年度契約状況調査票!E22:E55)&gt;=ROW()-5,ROW()-5,"")</f>
        <v>43</v>
      </c>
      <c r="B48" s="12" t="str">
        <f>IF(A48="","",VLOOKUP(A48,[7]令和4年度契約状況調査票!$E:$AW,5,FALSE))</f>
        <v>令和4年度再生PPC用紙の購入（単価契約）
PPC用紙（A4）　30,526箱
ほか5品目</v>
      </c>
      <c r="C48" s="13" t="str">
        <f>IF(A48="","",VLOOKUP(A48,[7]令和4年度契約状況調査票!$E:$AW,6,FALSE))</f>
        <v>支出負担行為担当官
金沢国税局総務部次長
中村　憲二
石川県金沢市広坂２－２－６０
ほか１７官署</v>
      </c>
      <c r="D48" s="14">
        <f>IF(A48="","",VLOOKUP(A48,[7]令和4年度契約状況調査票!$E:$AW,9,FALSE))</f>
        <v>44652</v>
      </c>
      <c r="E48" s="12" t="str">
        <f>IF(A48="","",VLOOKUP(A48,[7]令和4年度契約状況調査票!$E:$AW,10,FALSE))</f>
        <v>株式会社政浦
石川県七尾市古府町へ部３７</v>
      </c>
      <c r="F48" s="15">
        <f>IF(A48="","",VLOOKUP(A48,[7]令和4年度契約状況調査票!$E:$AW,11,FALSE))</f>
        <v>7220001015530</v>
      </c>
      <c r="G48" s="16" t="str">
        <f>IF(A48="","",IF(VLOOKUP(A48,[7]令和4年度契約状況調査票!$E:$AW,14,FALSE)="②一般競争入札（総合評価方式）","一般競争入札"&amp;CHAR(10)&amp;"（総合評価方式）","一般競争入札"))</f>
        <v>一般競争入札</v>
      </c>
      <c r="H48" s="17" t="str">
        <f>IF(A48="","",IF(VLOOKUP(A48,[7]令和4年度契約状況調査票!$E:$AW,16,FALSE)="他官署で調達手続きを実施のため","他官署で調達手続きを実施のため",IF(VLOOKUP(A48,[7]令和4年度契約状況調査票!$E:$AW,23,FALSE)="②同種の他の契約の予定価格を類推されるおそれがあるため公表しない","同種の他の契約の予定価格を類推されるおそれがあるため公表しない",IF(VLOOKUP(A48,[7]令和4年度契約状況調査票!$E:$AW,23,FALSE)="－","－",IF(VLOOKUP(A48,[7]令和4年度契約状況調査票!$E:$AW,7,FALSE)&lt;&gt;"",TEXT(VLOOKUP(A48,[7]令和4年度契約状況調査票!$E:$AW,16,FALSE),"#,##0円")&amp;CHAR(10)&amp;"(A)",VLOOKUP(A48,[7]令和4年度契約状況調査票!$E:$AW,16,FALSE))))))</f>
        <v>他官署で調達手続きを実施のため</v>
      </c>
      <c r="I48" s="17" t="str">
        <f>IF(A48="","",VLOOKUP(A48,[7]令和4年度契約状況調査票!$E:$AW,17,FALSE))</f>
        <v>@1279.3円/箱ほか</v>
      </c>
      <c r="J48" s="18" t="str">
        <f>IF(A48="","",IF(VLOOKUP(A48,[7]令和4年度契約状況調査票!$E:$AW,16,FALSE)="他官署で調達手続きを実施のため","－",IF(VLOOKUP(A48,[7]令和4年度契約状況調査票!$E:$AW,23,FALSE)="②同種の他の契約の予定価格を類推されるおそれがあるため公表しない","－",IF(VLOOKUP(A48,[7]令和4年度契約状況調査票!$E:$AW,23,FALSE)="－","－",IF(VLOOKUP(A48,[7]令和4年度契約状況調査票!$E:$AW,7,FALSE)&lt;&gt;"",TEXT(VLOOKUP(A48,[7]令和4年度契約状況調査票!$E:$AW,19,FALSE),"#.0%")&amp;CHAR(10)&amp;"(B/A×100)",VLOOKUP(A48,[7]令和4年度契約状況調査票!$E:$AW,19,FALSE))))))</f>
        <v>－</v>
      </c>
      <c r="K48" s="19" t="str">
        <f>IF(A48="","",IF(VLOOKUP(A48,[7]令和4年度契約状況調査票!$E:$AW,12,FALSE)="①公益社団法人","公社",IF(VLOOKUP(A48,[7]令和4年度契約状況調査票!$E:$AW,12,FALSE)="②公益財団法人","公財","")))</f>
        <v/>
      </c>
      <c r="L48" s="19">
        <f>IF(A48="","",VLOOKUP(A48,[7]令和4年度契約状況調査票!$E:$AW,13,FALSE))</f>
        <v>0</v>
      </c>
      <c r="M48" s="20" t="str">
        <f>IF(A48="","",IF(VLOOKUP(A48,[7]令和4年度契約状況調査票!$E:$AW,13,FALSE)="国所管",VLOOKUP(A48,[7]令和4年度契約状況調査票!$E:$AW,24,FALSE),""))</f>
        <v/>
      </c>
      <c r="N48" s="21" t="str">
        <f>IF(A48="","",IF(AND(P48="○",O48="分担契約/単価契約"),"単価契約"&amp;CHAR(10)&amp;"予定調達総額 "&amp;TEXT(VLOOKUP(A48,[7]令和4年度契約状況調査票!$E:$AW,16,FALSE),"#,##0円")&amp;"(B)"&amp;CHAR(10)&amp;"分担契約"&amp;CHAR(10)&amp;VLOOKUP(A48,[7]令和4年度契約状況調査票!$E:$AW,32,FALSE),IF(AND(P48="○",O48="分担契約"),"分担契約"&amp;CHAR(10)&amp;"契約総額 "&amp;TEXT(VLOOKUP(A48,[7]令和4年度契約状況調査票!$E:$AW,16,FALSE),"#,##0円")&amp;"(B)"&amp;CHAR(10)&amp;VLOOKUP(A48,[7]令和4年度契約状況調査票!$E:$AW,32,FALSE),(IF(O48="分担契約/単価契約","単価契約"&amp;CHAR(10)&amp;"予定調達総額 "&amp;TEXT(VLOOKUP(A48,[7]令和4年度契約状況調査票!$E:$AW,16,FALSE),"#,##0円")&amp;CHAR(10)&amp;"分担契約"&amp;CHAR(10)&amp;VLOOKUP(A48,[7]令和4年度契約状況調査票!$E:$AW,32,FALSE),IF(O48="分担契約","分担契約"&amp;CHAR(10)&amp;"契約総額 "&amp;TEXT(VLOOKUP(A48,[7]令和4年度契約状況調査票!$E:$AW,16,FALSE),"#,##0円")&amp;CHAR(10)&amp;VLOOKUP(A48,[7]令和4年度契約状況調査票!$E:$AW,32,FALSE),IF(O48="単価契約","単価契約"&amp;CHAR(10)&amp;"予定調達総額 "&amp;TEXT(VLOOKUP(A48,[7]令和4年度契約状況調査票!$E:$AW,16,FALSE),"#,##0円")&amp;CHAR(10)&amp;VLOOKUP(A48,[7]令和4年度契約状況調査票!$E:$AW,32,FALSE),VLOOKUP(A48,[7]令和4年度契約状況調査票!$E:$AW,32,FALSE))))))))</f>
        <v>分担契約
分担予定額
17,433,416円
単価契約
予定調達総額
49,604,854円</v>
      </c>
      <c r="O48" s="10" t="str">
        <f>IF(A48="","",VLOOKUP(A48,[7]令和4年度契約状況調査票!$E:$CE,53,FALSE))</f>
        <v>×</v>
      </c>
      <c r="P48" s="10" t="str">
        <f>IF(A48="","",IF(VLOOKUP(A48,[7]令和4年度契約状況調査票!$E:$AW,14,FALSE)="他官署で調達手続きを実施のため","×",IF(VLOOKUP(A48,[7]令和4年度契約状況調査票!$E:$AW,21,FALSE)="②同種の他の契約の予定価格を類推されるおそれがあるため公表しない","×","○")))</f>
        <v>○</v>
      </c>
    </row>
    <row r="49" spans="1:16" s="10" customFormat="1" ht="78" customHeight="1">
      <c r="A49" s="11">
        <f>IF(MAX([7]令和4年度契約状況調査票!E22:E56)&gt;=ROW()-5,ROW()-5,"")</f>
        <v>44</v>
      </c>
      <c r="B49" s="12" t="str">
        <f>IF(A49="","",VLOOKUP(A49,[7]令和4年度契約状況調査票!$E:$AW,5,FALSE))</f>
        <v>令和4年度印刷用上質紙等の購入（単価契約）
印刷用上質紙Ａ3　70kg　646,000枚ほか22品目</v>
      </c>
      <c r="C49" s="13" t="str">
        <f>IF(A49="","",VLOOKUP(A49,[7]令和4年度契約状況調査票!$E:$AW,6,FALSE))</f>
        <v>支出負担行為担当官
金沢国税局総務部次長
中村　憲二
石川県金沢市広坂２－２－６０
ほか５官署</v>
      </c>
      <c r="D49" s="14">
        <f>IF(A49="","",VLOOKUP(A49,[7]令和4年度契約状況調査票!$E:$AW,9,FALSE))</f>
        <v>44652</v>
      </c>
      <c r="E49" s="12" t="str">
        <f>IF(A49="","",VLOOKUP(A49,[7]令和4年度契約状況調査票!$E:$AW,10,FALSE))</f>
        <v>株式会社中島商店
石川県金沢市十間町８－１</v>
      </c>
      <c r="F49" s="15">
        <f>IF(A49="","",VLOOKUP(A49,[7]令和4年度契約状況調査票!$E:$AW,11,FALSE))</f>
        <v>3220001004743</v>
      </c>
      <c r="G49" s="16" t="str">
        <f>IF(A49="","",IF(VLOOKUP(A49,[7]令和4年度契約状況調査票!$E:$AW,14,FALSE)="②一般競争入札（総合評価方式）","一般競争入札"&amp;CHAR(10)&amp;"（総合評価方式）","一般競争入札"))</f>
        <v>一般競争入札</v>
      </c>
      <c r="H49" s="17" t="str">
        <f>IF(A49="","",IF(VLOOKUP(A49,[7]令和4年度契約状況調査票!$E:$AW,16,FALSE)="他官署で調達手続きを実施のため","他官署で調達手続きを実施のため",IF(VLOOKUP(A49,[7]令和4年度契約状況調査票!$E:$AW,23,FALSE)="②同種の他の契約の予定価格を類推されるおそれがあるため公表しない","同種の他の契約の予定価格を類推されるおそれがあるため公表しない",IF(VLOOKUP(A49,[7]令和4年度契約状況調査票!$E:$AW,23,FALSE)="－","－",IF(VLOOKUP(A49,[7]令和4年度契約状況調査票!$E:$AW,7,FALSE)&lt;&gt;"",TEXT(VLOOKUP(A49,[7]令和4年度契約状況調査票!$E:$AW,16,FALSE),"#,##0円")&amp;CHAR(10)&amp;"(A)",VLOOKUP(A49,[7]令和4年度契約状況調査票!$E:$AW,16,FALSE))))))</f>
        <v>他官署で調達手続きを実施のため</v>
      </c>
      <c r="I49" s="17" t="str">
        <f>IF(A49="","",VLOOKUP(A49,[7]令和4年度契約状況調査票!$E:$AW,17,FALSE))</f>
        <v>@2.244円/枚ほか</v>
      </c>
      <c r="J49" s="18" t="str">
        <f>IF(A49="","",IF(VLOOKUP(A49,[7]令和4年度契約状況調査票!$E:$AW,16,FALSE)="他官署で調達手続きを実施のため","－",IF(VLOOKUP(A49,[7]令和4年度契約状況調査票!$E:$AW,23,FALSE)="②同種の他の契約の予定価格を類推されるおそれがあるため公表しない","－",IF(VLOOKUP(A49,[7]令和4年度契約状況調査票!$E:$AW,23,FALSE)="－","－",IF(VLOOKUP(A49,[7]令和4年度契約状況調査票!$E:$AW,7,FALSE)&lt;&gt;"",TEXT(VLOOKUP(A49,[7]令和4年度契約状況調査票!$E:$AW,19,FALSE),"#.0%")&amp;CHAR(10)&amp;"(B/A×100)",VLOOKUP(A49,[7]令和4年度契約状況調査票!$E:$AW,19,FALSE))))))</f>
        <v>－</v>
      </c>
      <c r="K49" s="19" t="str">
        <f>IF(A49="","",IF(VLOOKUP(A49,[7]令和4年度契約状況調査票!$E:$AW,12,FALSE)="①公益社団法人","公社",IF(VLOOKUP(A49,[7]令和4年度契約状況調査票!$E:$AW,12,FALSE)="②公益財団法人","公財","")))</f>
        <v/>
      </c>
      <c r="L49" s="19">
        <f>IF(A49="","",VLOOKUP(A49,[7]令和4年度契約状況調査票!$E:$AW,13,FALSE))</f>
        <v>0</v>
      </c>
      <c r="M49" s="20" t="str">
        <f>IF(A49="","",IF(VLOOKUP(A49,[7]令和4年度契約状況調査票!$E:$AW,13,FALSE)="国所管",VLOOKUP(A49,[7]令和4年度契約状況調査票!$E:$AW,24,FALSE),""))</f>
        <v/>
      </c>
      <c r="N49" s="21" t="str">
        <f>IF(A49="","",IF(AND(P49="○",O49="分担契約/単価契約"),"単価契約"&amp;CHAR(10)&amp;"予定調達総額 "&amp;TEXT(VLOOKUP(A49,[7]令和4年度契約状況調査票!$E:$AW,16,FALSE),"#,##0円")&amp;"(B)"&amp;CHAR(10)&amp;"分担契約"&amp;CHAR(10)&amp;VLOOKUP(A49,[7]令和4年度契約状況調査票!$E:$AW,32,FALSE),IF(AND(P49="○",O49="分担契約"),"分担契約"&amp;CHAR(10)&amp;"契約総額 "&amp;TEXT(VLOOKUP(A49,[7]令和4年度契約状況調査票!$E:$AW,16,FALSE),"#,##0円")&amp;"(B)"&amp;CHAR(10)&amp;VLOOKUP(A49,[7]令和4年度契約状況調査票!$E:$AW,32,FALSE),(IF(O49="分担契約/単価契約","単価契約"&amp;CHAR(10)&amp;"予定調達総額 "&amp;TEXT(VLOOKUP(A49,[7]令和4年度契約状況調査票!$E:$AW,16,FALSE),"#,##0円")&amp;CHAR(10)&amp;"分担契約"&amp;CHAR(10)&amp;VLOOKUP(A49,[7]令和4年度契約状況調査票!$E:$AW,32,FALSE),IF(O49="分担契約","分担契約"&amp;CHAR(10)&amp;"契約総額 "&amp;TEXT(VLOOKUP(A49,[7]令和4年度契約状況調査票!$E:$AW,16,FALSE),"#,##0円")&amp;CHAR(10)&amp;VLOOKUP(A49,[7]令和4年度契約状況調査票!$E:$AW,32,FALSE),IF(O49="単価契約","単価契約"&amp;CHAR(10)&amp;"予定調達総額 "&amp;TEXT(VLOOKUP(A49,[7]令和4年度契約状況調査票!$E:$AW,16,FALSE),"#,##0円")&amp;CHAR(10)&amp;VLOOKUP(A49,[7]令和4年度契約状況調査票!$E:$AW,32,FALSE),VLOOKUP(A49,[7]令和4年度契約状況調査票!$E:$AW,32,FALSE))))))))</f>
        <v>分担契約
分担予定額
3,773,000円
単価契約
予定調達総額
4,475,476円</v>
      </c>
      <c r="O49" s="10" t="str">
        <f>IF(A49="","",VLOOKUP(A49,[7]令和4年度契約状況調査票!$E:$CE,53,FALSE))</f>
        <v>×</v>
      </c>
      <c r="P49" s="10" t="str">
        <f>IF(A49="","",IF(VLOOKUP(A49,[7]令和4年度契約状況調査票!$E:$AW,14,FALSE)="他官署で調達手続きを実施のため","×",IF(VLOOKUP(A49,[7]令和4年度契約状況調査票!$E:$AW,21,FALSE)="②同種の他の契約の予定価格を類推されるおそれがあるため公表しない","×","○")))</f>
        <v>○</v>
      </c>
    </row>
    <row r="50" spans="1:16" s="10" customFormat="1" ht="78" customHeight="1">
      <c r="A50" s="11">
        <f>IF(MAX([7]令和4年度契約状況調査票!E22:E57)&gt;=ROW()-5,ROW()-5,"")</f>
        <v>45</v>
      </c>
      <c r="B50" s="12" t="str">
        <f>IF(A50="","",VLOOKUP(A50,[7]令和4年度契約状況調査票!$E:$AW,5,FALSE))</f>
        <v>令和4年度事務用消耗品の調達
シャープペン　ＭＮ5-W　10本入　80箱ほか476品目</v>
      </c>
      <c r="C50" s="13" t="str">
        <f>IF(A50="","",VLOOKUP(A50,[7]令和4年度契約状況調査票!$E:$AW,6,FALSE))</f>
        <v>支出負担行為担当官
金沢国税局総務部次長
中村　憲二
石川県金沢市広坂２－２－６０</v>
      </c>
      <c r="D50" s="14">
        <f>IF(A50="","",VLOOKUP(A50,[7]令和4年度契約状況調査票!$E:$AW,9,FALSE))</f>
        <v>44652</v>
      </c>
      <c r="E50" s="12" t="str">
        <f>IF(A50="","",VLOOKUP(A50,[7]令和4年度契約状況調査票!$E:$AW,10,FALSE))</f>
        <v>株式会社島田商会
石川県金沢市広岡２－１－１４</v>
      </c>
      <c r="F50" s="15">
        <f>IF(A50="","",VLOOKUP(A50,[7]令和4年度契約状況調査票!$E:$AW,11,FALSE))</f>
        <v>5220001003363</v>
      </c>
      <c r="G50" s="16" t="str">
        <f>IF(A50="","",IF(VLOOKUP(A50,[7]令和4年度契約状況調査票!$E:$AW,14,FALSE)="②一般競争入札（総合評価方式）","一般競争入札"&amp;CHAR(10)&amp;"（総合評価方式）","一般競争入札"))</f>
        <v>一般競争入札</v>
      </c>
      <c r="H50" s="17" t="str">
        <f>IF(A50="","",IF(VLOOKUP(A50,[7]令和4年度契約状況調査票!$E:$AW,16,FALSE)="他官署で調達手続きを実施のため","他官署で調達手続きを実施のため",IF(VLOOKUP(A50,[7]令和4年度契約状況調査票!$E:$AW,23,FALSE)="②同種の他の契約の予定価格を類推されるおそれがあるため公表しない","同種の他の契約の予定価格を類推されるおそれがあるため公表しない",IF(VLOOKUP(A50,[7]令和4年度契約状況調査票!$E:$AW,23,FALSE)="－","－",IF(VLOOKUP(A50,[7]令和4年度契約状況調査票!$E:$AW,7,FALSE)&lt;&gt;"",TEXT(VLOOKUP(A50,[7]令和4年度契約状況調査票!$E:$AW,16,FALSE),"#,##0円")&amp;CHAR(10)&amp;"(A)",VLOOKUP(A50,[7]令和4年度契約状況調査票!$E:$AW,16,FALSE))))))</f>
        <v>同種の他の契約の予定価格を類推されるおそれがあるため公表しない</v>
      </c>
      <c r="I50" s="17" t="str">
        <f>IF(A50="","",VLOOKUP(A50,[7]令和4年度契約状況調査票!$E:$AW,17,FALSE))</f>
        <v>＠715円/個ほか</v>
      </c>
      <c r="J50" s="18" t="str">
        <f>IF(A50="","",IF(VLOOKUP(A50,[7]令和4年度契約状況調査票!$E:$AW,16,FALSE)="他官署で調達手続きを実施のため","－",IF(VLOOKUP(A50,[7]令和4年度契約状況調査票!$E:$AW,23,FALSE)="②同種の他の契約の予定価格を類推されるおそれがあるため公表しない","－",IF(VLOOKUP(A50,[7]令和4年度契約状況調査票!$E:$AW,23,FALSE)="－","－",IF(VLOOKUP(A50,[7]令和4年度契約状況調査票!$E:$AW,7,FALSE)&lt;&gt;"",TEXT(VLOOKUP(A50,[7]令和4年度契約状況調査票!$E:$AW,19,FALSE),"#.0%")&amp;CHAR(10)&amp;"(B/A×100)",VLOOKUP(A50,[7]令和4年度契約状況調査票!$E:$AW,19,FALSE))))))</f>
        <v>－</v>
      </c>
      <c r="K50" s="19" t="str">
        <f>IF(A50="","",IF(VLOOKUP(A50,[7]令和4年度契約状況調査票!$E:$AW,12,FALSE)="①公益社団法人","公社",IF(VLOOKUP(A50,[7]令和4年度契約状況調査票!$E:$AW,12,FALSE)="②公益財団法人","公財","")))</f>
        <v/>
      </c>
      <c r="L50" s="19">
        <f>IF(A50="","",VLOOKUP(A50,[7]令和4年度契約状況調査票!$E:$AW,13,FALSE))</f>
        <v>0</v>
      </c>
      <c r="M50" s="20" t="str">
        <f>IF(A50="","",IF(VLOOKUP(A50,[7]令和4年度契約状況調査票!$E:$AW,13,FALSE)="国所管",VLOOKUP(A50,[7]令和4年度契約状況調査票!$E:$AW,24,FALSE),""))</f>
        <v/>
      </c>
      <c r="N50" s="21" t="str">
        <f>IF(A50="","",IF(AND(P50="○",O50="分担契約/単価契約"),"単価契約"&amp;CHAR(10)&amp;"予定調達総額 "&amp;TEXT(VLOOKUP(A50,[7]令和4年度契約状況調査票!$E:$AW,16,FALSE),"#,##0円")&amp;"(B)"&amp;CHAR(10)&amp;"分担契約"&amp;CHAR(10)&amp;VLOOKUP(A50,[7]令和4年度契約状況調査票!$E:$AW,32,FALSE),IF(AND(P50="○",O50="分担契約"),"分担契約"&amp;CHAR(10)&amp;"契約総額 "&amp;TEXT(VLOOKUP(A50,[7]令和4年度契約状況調査票!$E:$AW,16,FALSE),"#,##0円")&amp;"(B)"&amp;CHAR(10)&amp;VLOOKUP(A50,[7]令和4年度契約状況調査票!$E:$AW,32,FALSE),(IF(O50="分担契約/単価契約","単価契約"&amp;CHAR(10)&amp;"予定調達総額 "&amp;TEXT(VLOOKUP(A50,[7]令和4年度契約状況調査票!$E:$AW,16,FALSE),"#,##0円")&amp;CHAR(10)&amp;"分担契約"&amp;CHAR(10)&amp;VLOOKUP(A50,[7]令和4年度契約状況調査票!$E:$AW,32,FALSE),IF(O50="分担契約","分担契約"&amp;CHAR(10)&amp;"契約総額 "&amp;TEXT(VLOOKUP(A50,[7]令和4年度契約状況調査票!$E:$AW,16,FALSE),"#,##0円")&amp;CHAR(10)&amp;VLOOKUP(A50,[7]令和4年度契約状況調査票!$E:$AW,32,FALSE),IF(O50="単価契約","単価契約"&amp;CHAR(10)&amp;"予定調達総額 "&amp;TEXT(VLOOKUP(A50,[7]令和4年度契約状況調査票!$E:$AW,16,FALSE),"#,##0円")&amp;CHAR(10)&amp;VLOOKUP(A50,[7]令和4年度契約状況調査票!$E:$AW,32,FALSE),VLOOKUP(A50,[7]令和4年度契約状況調査票!$E:$AW,32,FALSE))))))))</f>
        <v>単価契約
予定調達総額
20,295,000円</v>
      </c>
      <c r="O50" s="10" t="str">
        <f>IF(A50="","",VLOOKUP(A50,[7]令和4年度契約状況調査票!$E:$CE,53,FALSE))</f>
        <v>×</v>
      </c>
      <c r="P50" s="10" t="str">
        <f>IF(A50="","",IF(VLOOKUP(A50,[7]令和4年度契約状況調査票!$E:$AW,14,FALSE)="他官署で調達手続きを実施のため","×",IF(VLOOKUP(A50,[7]令和4年度契約状況調査票!$E:$AW,21,FALSE)="②同種の他の契約の予定価格を類推されるおそれがあるため公表しない","×","○")))</f>
        <v>○</v>
      </c>
    </row>
    <row r="51" spans="1:16" s="10" customFormat="1" ht="78" customHeight="1">
      <c r="A51" s="11">
        <f>IF(MAX([7]令和4年度契約状況調査票!E22:E58)&gt;=ROW()-5,ROW()-5,"")</f>
        <v>46</v>
      </c>
      <c r="B51" s="12" t="str">
        <f>IF(A51="","",VLOOKUP(A51,[7]令和4年度契約状況調査票!$E:$AW,5,FALSE))</f>
        <v>令和4年度生活用消耗品の調達
カプレットエコロール　シングル100ｍ　245箱
ほか37品目</v>
      </c>
      <c r="C51" s="13" t="str">
        <f>IF(A51="","",VLOOKUP(A51,[7]令和4年度契約状況調査票!$E:$AW,6,FALSE))</f>
        <v>支出負担行為担当官
金沢国税局総務部次長
中村　憲二
石川県金沢市広坂２－２－６０</v>
      </c>
      <c r="D51" s="14">
        <f>IF(A51="","",VLOOKUP(A51,[7]令和4年度契約状況調査票!$E:$AW,9,FALSE))</f>
        <v>44652</v>
      </c>
      <c r="E51" s="12" t="str">
        <f>IF(A51="","",VLOOKUP(A51,[7]令和4年度契約状況調査票!$E:$AW,10,FALSE))</f>
        <v>株式会社コメヤ薬局
石川県白山市鶴来本町２－ワ４３</v>
      </c>
      <c r="F51" s="15">
        <f>IF(A51="","",VLOOKUP(A51,[7]令和4年度契約状況調査票!$E:$AW,11,FALSE))</f>
        <v>8220001000110</v>
      </c>
      <c r="G51" s="16" t="str">
        <f>IF(A51="","",IF(VLOOKUP(A51,[7]令和4年度契約状況調査票!$E:$AW,14,FALSE)="②一般競争入札（総合評価方式）","一般競争入札"&amp;CHAR(10)&amp;"（総合評価方式）","一般競争入札"))</f>
        <v>一般競争入札</v>
      </c>
      <c r="H51" s="17" t="str">
        <f>IF(A51="","",IF(VLOOKUP(A51,[7]令和4年度契約状況調査票!$E:$AW,16,FALSE)="他官署で調達手続きを実施のため","他官署で調達手続きを実施のため",IF(VLOOKUP(A51,[7]令和4年度契約状況調査票!$E:$AW,23,FALSE)="②同種の他の契約の予定価格を類推されるおそれがあるため公表しない","同種の他の契約の予定価格を類推されるおそれがあるため公表しない",IF(VLOOKUP(A51,[7]令和4年度契約状況調査票!$E:$AW,23,FALSE)="－","－",IF(VLOOKUP(A51,[7]令和4年度契約状況調査票!$E:$AW,7,FALSE)&lt;&gt;"",TEXT(VLOOKUP(A51,[7]令和4年度契約状況調査票!$E:$AW,16,FALSE),"#,##0円")&amp;CHAR(10)&amp;"(A)",VLOOKUP(A51,[7]令和4年度契約状況調査票!$E:$AW,16,FALSE))))))</f>
        <v>同種の他の契約の予定価格を類推されるおそれがあるため公表しない</v>
      </c>
      <c r="I51" s="17" t="str">
        <f>IF(A51="","",VLOOKUP(A51,[7]令和4年度契約状況調査票!$E:$AW,17,FALSE))</f>
        <v>＠4,554円/個ほか</v>
      </c>
      <c r="J51" s="18" t="str">
        <f>IF(A51="","",IF(VLOOKUP(A51,[7]令和4年度契約状況調査票!$E:$AW,16,FALSE)="他官署で調達手続きを実施のため","－",IF(VLOOKUP(A51,[7]令和4年度契約状況調査票!$E:$AW,23,FALSE)="②同種の他の契約の予定価格を類推されるおそれがあるため公表しない","－",IF(VLOOKUP(A51,[7]令和4年度契約状況調査票!$E:$AW,23,FALSE)="－","－",IF(VLOOKUP(A51,[7]令和4年度契約状況調査票!$E:$AW,7,FALSE)&lt;&gt;"",TEXT(VLOOKUP(A51,[7]令和4年度契約状況調査票!$E:$AW,19,FALSE),"#.0%")&amp;CHAR(10)&amp;"(B/A×100)",VLOOKUP(A51,[7]令和4年度契約状況調査票!$E:$AW,19,FALSE))))))</f>
        <v>－</v>
      </c>
      <c r="K51" s="19" t="str">
        <f>IF(A51="","",IF(VLOOKUP(A51,[7]令和4年度契約状況調査票!$E:$AW,12,FALSE)="①公益社団法人","公社",IF(VLOOKUP(A51,[7]令和4年度契約状況調査票!$E:$AW,12,FALSE)="②公益財団法人","公財","")))</f>
        <v/>
      </c>
      <c r="L51" s="19">
        <f>IF(A51="","",VLOOKUP(A51,[7]令和4年度契約状況調査票!$E:$AW,13,FALSE))</f>
        <v>0</v>
      </c>
      <c r="M51" s="20" t="str">
        <f>IF(A51="","",IF(VLOOKUP(A51,[7]令和4年度契約状況調査票!$E:$AW,13,FALSE)="国所管",VLOOKUP(A51,[7]令和4年度契約状況調査票!$E:$AW,24,FALSE),""))</f>
        <v/>
      </c>
      <c r="N51" s="21" t="str">
        <f>IF(A51="","",IF(AND(P51="○",O51="分担契約/単価契約"),"単価契約"&amp;CHAR(10)&amp;"予定調達総額 "&amp;TEXT(VLOOKUP(A51,[7]令和4年度契約状況調査票!$E:$AW,16,FALSE),"#,##0円")&amp;"(B)"&amp;CHAR(10)&amp;"分担契約"&amp;CHAR(10)&amp;VLOOKUP(A51,[7]令和4年度契約状況調査票!$E:$AW,32,FALSE),IF(AND(P51="○",O51="分担契約"),"分担契約"&amp;CHAR(10)&amp;"契約総額 "&amp;TEXT(VLOOKUP(A51,[7]令和4年度契約状況調査票!$E:$AW,16,FALSE),"#,##0円")&amp;"(B)"&amp;CHAR(10)&amp;VLOOKUP(A51,[7]令和4年度契約状況調査票!$E:$AW,32,FALSE),(IF(O51="分担契約/単価契約","単価契約"&amp;CHAR(10)&amp;"予定調達総額 "&amp;TEXT(VLOOKUP(A51,[7]令和4年度契約状況調査票!$E:$AW,16,FALSE),"#,##0円")&amp;CHAR(10)&amp;"分担契約"&amp;CHAR(10)&amp;VLOOKUP(A51,[7]令和4年度契約状況調査票!$E:$AW,32,FALSE),IF(O51="分担契約","分担契約"&amp;CHAR(10)&amp;"契約総額 "&amp;TEXT(VLOOKUP(A51,[7]令和4年度契約状況調査票!$E:$AW,16,FALSE),"#,##0円")&amp;CHAR(10)&amp;VLOOKUP(A51,[7]令和4年度契約状況調査票!$E:$AW,32,FALSE),IF(O51="単価契約","単価契約"&amp;CHAR(10)&amp;"予定調達総額 "&amp;TEXT(VLOOKUP(A51,[7]令和4年度契約状況調査票!$E:$AW,16,FALSE),"#,##0円")&amp;CHAR(10)&amp;VLOOKUP(A51,[7]令和4年度契約状況調査票!$E:$AW,32,FALSE),VLOOKUP(A51,[7]令和4年度契約状況調査票!$E:$AW,32,FALSE))))))))</f>
        <v>単価契約
予定調達総額
2,672,301円</v>
      </c>
      <c r="O51" s="10" t="str">
        <f>IF(A51="","",VLOOKUP(A51,[7]令和4年度契約状況調査票!$E:$CE,53,FALSE))</f>
        <v>×</v>
      </c>
      <c r="P51" s="10" t="str">
        <f>IF(A51="","",IF(VLOOKUP(A51,[7]令和4年度契約状況調査票!$E:$AW,14,FALSE)="他官署で調達手続きを実施のため","×",IF(VLOOKUP(A51,[7]令和4年度契約状況調査票!$E:$AW,21,FALSE)="②同種の他の契約の予定価格を類推されるおそれがあるため公表しない","×","○")))</f>
        <v>○</v>
      </c>
    </row>
    <row r="52" spans="1:16" s="10" customFormat="1" ht="78" customHeight="1">
      <c r="A52" s="11">
        <f>IF(MAX([7]令和4年度契約状況調査票!E22:E58)&gt;=ROW()-5,ROW()-5,"")</f>
        <v>47</v>
      </c>
      <c r="B52" s="12" t="str">
        <f>IF(A52="","",VLOOKUP(A52,[7]令和4年度契約状況調査票!$E:$AW,5,FALSE))</f>
        <v>令和4年度自動車保守管理委託業務　231台</v>
      </c>
      <c r="C52" s="13" t="str">
        <f>IF(A52="","",VLOOKUP(A52,[7]令和4年度契約状況調査票!$E:$AW,6,FALSE))</f>
        <v>支出負担行為担当官
金沢国税局総務部次長
中村　憲二
石川県金沢市広坂２－２－６０</v>
      </c>
      <c r="D52" s="14">
        <f>IF(A52="","",VLOOKUP(A52,[7]令和4年度契約状況調査票!$E:$AW,9,FALSE))</f>
        <v>44652</v>
      </c>
      <c r="E52" s="12" t="str">
        <f>IF(A52="","",VLOOKUP(A52,[7]令和4年度契約状況調査票!$E:$AW,10,FALSE))</f>
        <v>オリックス自動車株式会社
東京都港区芝３－２２－８</v>
      </c>
      <c r="F52" s="15">
        <f>IF(A52="","",VLOOKUP(A52,[7]令和4年度契約状況調査票!$E:$AW,11,FALSE))</f>
        <v>7010401056220</v>
      </c>
      <c r="G52" s="16" t="str">
        <f>IF(A52="","",IF(VLOOKUP(A52,[7]令和4年度契約状況調査票!$E:$AW,14,FALSE)="②一般競争入札（総合評価方式）","一般競争入札"&amp;CHAR(10)&amp;"（総合評価方式）","一般競争入札"))</f>
        <v>一般競争入札</v>
      </c>
      <c r="H52" s="17" t="str">
        <f>IF(A52="","",IF(VLOOKUP(A52,[7]令和4年度契約状況調査票!$E:$AW,16,FALSE)="他官署で調達手続きを実施のため","他官署で調達手続きを実施のため",IF(VLOOKUP(A52,[7]令和4年度契約状況調査票!$E:$AW,23,FALSE)="②同種の他の契約の予定価格を類推されるおそれがあるため公表しない","同種の他の契約の予定価格を類推されるおそれがあるため公表しない",IF(VLOOKUP(A52,[7]令和4年度契約状況調査票!$E:$AW,23,FALSE)="－","－",IF(VLOOKUP(A52,[7]令和4年度契約状況調査票!$E:$AW,7,FALSE)&lt;&gt;"",TEXT(VLOOKUP(A52,[7]令和4年度契約状況調査票!$E:$AW,16,FALSE),"#,##0円")&amp;CHAR(10)&amp;"(A)",VLOOKUP(A52,[7]令和4年度契約状況調査票!$E:$AW,16,FALSE))))))</f>
        <v>同種の他の契約の予定価格を類推されるおそれがあるため公表しない</v>
      </c>
      <c r="I52" s="17">
        <f>IF(A52="","",VLOOKUP(A52,[7]令和4年度契約状況調査票!$E:$AW,17,FALSE))</f>
        <v>13111560</v>
      </c>
      <c r="J52" s="18" t="str">
        <f>IF(A52="","",IF(VLOOKUP(A52,[7]令和4年度契約状況調査票!$E:$AW,16,FALSE)="他官署で調達手続きを実施のため","－",IF(VLOOKUP(A52,[7]令和4年度契約状況調査票!$E:$AW,23,FALSE)="②同種の他の契約の予定価格を類推されるおそれがあるため公表しない","－",IF(VLOOKUP(A52,[7]令和4年度契約状況調査票!$E:$AW,23,FALSE)="－","－",IF(VLOOKUP(A52,[7]令和4年度契約状況調査票!$E:$AW,7,FALSE)&lt;&gt;"",TEXT(VLOOKUP(A52,[7]令和4年度契約状況調査票!$E:$AW,19,FALSE),"#.0%")&amp;CHAR(10)&amp;"(B/A×100)",VLOOKUP(A52,[7]令和4年度契約状況調査票!$E:$AW,19,FALSE))))))</f>
        <v>－</v>
      </c>
      <c r="K52" s="19" t="str">
        <f>IF(A52="","",IF(VLOOKUP(A52,[7]令和4年度契約状況調査票!$E:$AW,12,FALSE)="①公益社団法人","公社",IF(VLOOKUP(A52,[7]令和4年度契約状況調査票!$E:$AW,12,FALSE)="②公益財団法人","公財","")))</f>
        <v/>
      </c>
      <c r="L52" s="19">
        <f>IF(A52="","",VLOOKUP(A52,[7]令和4年度契約状況調査票!$E:$AW,13,FALSE))</f>
        <v>0</v>
      </c>
      <c r="M52" s="20" t="str">
        <f>IF(A52="","",IF(VLOOKUP(A52,[7]令和4年度契約状況調査票!$E:$AW,13,FALSE)="国所管",VLOOKUP(A52,[7]令和4年度契約状況調査票!$E:$AW,24,FALSE),""))</f>
        <v/>
      </c>
      <c r="N52" s="21">
        <f>IF(A52="","",IF(AND(P52="○",O52="分担契約/単価契約"),"単価契約"&amp;CHAR(10)&amp;"予定調達総額 "&amp;TEXT(VLOOKUP(A52,[7]令和4年度契約状況調査票!$E:$AW,16,FALSE),"#,##0円")&amp;"(B)"&amp;CHAR(10)&amp;"分担契約"&amp;CHAR(10)&amp;VLOOKUP(A52,[7]令和4年度契約状況調査票!$E:$AW,32,FALSE),IF(AND(P52="○",O52="分担契約"),"分担契約"&amp;CHAR(10)&amp;"契約総額 "&amp;TEXT(VLOOKUP(A52,[7]令和4年度契約状況調査票!$E:$AW,16,FALSE),"#,##0円")&amp;"(B)"&amp;CHAR(10)&amp;VLOOKUP(A52,[7]令和4年度契約状況調査票!$E:$AW,32,FALSE),(IF(O52="分担契約/単価契約","単価契約"&amp;CHAR(10)&amp;"予定調達総額 "&amp;TEXT(VLOOKUP(A52,[7]令和4年度契約状況調査票!$E:$AW,16,FALSE),"#,##0円")&amp;CHAR(10)&amp;"分担契約"&amp;CHAR(10)&amp;VLOOKUP(A52,[7]令和4年度契約状況調査票!$E:$AW,32,FALSE),IF(O52="分担契約","分担契約"&amp;CHAR(10)&amp;"契約総額 "&amp;TEXT(VLOOKUP(A52,[7]令和4年度契約状況調査票!$E:$AW,16,FALSE),"#,##0円")&amp;CHAR(10)&amp;VLOOKUP(A52,[7]令和4年度契約状況調査票!$E:$AW,32,FALSE),IF(O52="単価契約","単価契約"&amp;CHAR(10)&amp;"予定調達総額 "&amp;TEXT(VLOOKUP(A52,[7]令和4年度契約状況調査票!$E:$AW,16,FALSE),"#,##0円")&amp;CHAR(10)&amp;VLOOKUP(A52,[7]令和4年度契約状況調査票!$E:$AW,32,FALSE),VLOOKUP(A52,[7]令和4年度契約状況調査票!$E:$AW,32,FALSE))))))))</f>
        <v>0</v>
      </c>
      <c r="O52" s="10" t="str">
        <f>IF(A52="","",VLOOKUP(A52,[7]令和4年度契約状況調査票!$E:$CE,53,FALSE))</f>
        <v>×</v>
      </c>
      <c r="P52" s="10" t="str">
        <f>IF(A52="","",IF(VLOOKUP(A52,[7]令和4年度契約状況調査票!$E:$AW,14,FALSE)="他官署で調達手続きを実施のため","×",IF(VLOOKUP(A52,[7]令和4年度契約状況調査票!$E:$AW,21,FALSE)="②同種の他の契約の予定価格を類推されるおそれがあるため公表しない","×","○")))</f>
        <v>○</v>
      </c>
    </row>
    <row r="53" spans="1:16" s="10" customFormat="1" ht="78" customHeight="1">
      <c r="A53" s="11">
        <f>IF(MAX([7]令和4年度契約状況調査票!E22:E59)&gt;=ROW()-5,ROW()-5,"")</f>
        <v>48</v>
      </c>
      <c r="B53" s="12" t="str">
        <f>IF(A53="","",VLOOKUP(A53,[7]令和4年度契約状況調査票!$E:$AW,5,FALSE))</f>
        <v>高速カラー印刷機等の保守業務及び消耗品等の供給
ＦＷインク　ブラック（Ｋ）
14本ほか9品目</v>
      </c>
      <c r="C53" s="13" t="str">
        <f>IF(A53="","",VLOOKUP(A53,[7]令和4年度契約状況調査票!$E:$AW,6,FALSE))</f>
        <v>支出負担行為担当官
金沢国税局総務部次長
中村　憲二
石川県金沢市広坂２－２－６０</v>
      </c>
      <c r="D53" s="14">
        <f>IF(A53="","",VLOOKUP(A53,[7]令和4年度契約状況調査票!$E:$AW,9,FALSE))</f>
        <v>44652</v>
      </c>
      <c r="E53" s="12" t="str">
        <f>IF(A53="","",VLOOKUP(A53,[7]令和4年度契約状況調査票!$E:$AW,10,FALSE))</f>
        <v>株式会社ヒシマル
石川県金沢市問屋町２－２０</v>
      </c>
      <c r="F53" s="15">
        <f>IF(A53="","",VLOOKUP(A53,[7]令和4年度契約状況調査票!$E:$AW,11,FALSE))</f>
        <v>5220001002968</v>
      </c>
      <c r="G53" s="16" t="str">
        <f>IF(A53="","",IF(VLOOKUP(A53,[7]令和4年度契約状況調査票!$E:$AW,14,FALSE)="②一般競争入札（総合評価方式）","一般競争入札"&amp;CHAR(10)&amp;"（総合評価方式）","一般競争入札"))</f>
        <v>一般競争入札</v>
      </c>
      <c r="H53" s="17" t="str">
        <f>IF(A53="","",IF(VLOOKUP(A53,[7]令和4年度契約状況調査票!$E:$AW,16,FALSE)="他官署で調達手続きを実施のため","他官署で調達手続きを実施のため",IF(VLOOKUP(A53,[7]令和4年度契約状況調査票!$E:$AW,23,FALSE)="②同種の他の契約の予定価格を類推されるおそれがあるため公表しない","同種の他の契約の予定価格を類推されるおそれがあるため公表しない",IF(VLOOKUP(A53,[7]令和4年度契約状況調査票!$E:$AW,23,FALSE)="－","－",IF(VLOOKUP(A53,[7]令和4年度契約状況調査票!$E:$AW,7,FALSE)&lt;&gt;"",TEXT(VLOOKUP(A53,[7]令和4年度契約状況調査票!$E:$AW,16,FALSE),"#,##0円")&amp;CHAR(10)&amp;"(A)",VLOOKUP(A53,[7]令和4年度契約状況調査票!$E:$AW,16,FALSE))))))</f>
        <v>同種の他の契約の予定価格を類推されるおそれがあるため公表しない</v>
      </c>
      <c r="I53" s="17" t="str">
        <f>IF(A53="","",VLOOKUP(A53,[7]令和4年度契約状況調査票!$E:$AW,17,FALSE))</f>
        <v>1,493,800円
'＠34,100円/本ほか</v>
      </c>
      <c r="J53" s="18" t="str">
        <f>IF(A53="","",IF(VLOOKUP(A53,[7]令和4年度契約状況調査票!$E:$AW,16,FALSE)="他官署で調達手続きを実施のため","－",IF(VLOOKUP(A53,[7]令和4年度契約状況調査票!$E:$AW,23,FALSE)="②同種の他の契約の予定価格を類推されるおそれがあるため公表しない","－",IF(VLOOKUP(A53,[7]令和4年度契約状況調査票!$E:$AW,23,FALSE)="－","－",IF(VLOOKUP(A53,[7]令和4年度契約状況調査票!$E:$AW,7,FALSE)&lt;&gt;"",TEXT(VLOOKUP(A53,[7]令和4年度契約状況調査票!$E:$AW,19,FALSE),"#.0%")&amp;CHAR(10)&amp;"(B/A×100)",VLOOKUP(A53,[7]令和4年度契約状況調査票!$E:$AW,19,FALSE))))))</f>
        <v>－</v>
      </c>
      <c r="K53" s="19" t="str">
        <f>IF(A53="","",IF(VLOOKUP(A53,[7]令和4年度契約状況調査票!$E:$AW,12,FALSE)="①公益社団法人","公社",IF(VLOOKUP(A53,[7]令和4年度契約状況調査票!$E:$AW,12,FALSE)="②公益財団法人","公財","")))</f>
        <v/>
      </c>
      <c r="L53" s="19">
        <f>IF(A53="","",VLOOKUP(A53,[7]令和4年度契約状況調査票!$E:$AW,13,FALSE))</f>
        <v>0</v>
      </c>
      <c r="M53" s="20" t="str">
        <f>IF(A53="","",IF(VLOOKUP(A53,[7]令和4年度契約状況調査票!$E:$AW,13,FALSE)="国所管",VLOOKUP(A53,[7]令和4年度契約状況調査票!$E:$AW,24,FALSE),""))</f>
        <v/>
      </c>
      <c r="N53" s="21" t="str">
        <f>IF(A53="","",IF(AND(P53="○",O53="分担契約/単価契約"),"単価契約"&amp;CHAR(10)&amp;"予定調達総額 "&amp;TEXT(VLOOKUP(A53,[7]令和4年度契約状況調査票!$E:$AW,16,FALSE),"#,##0円")&amp;"(B)"&amp;CHAR(10)&amp;"分担契約"&amp;CHAR(10)&amp;VLOOKUP(A53,[7]令和4年度契約状況調査票!$E:$AW,32,FALSE),IF(AND(P53="○",O53="分担契約"),"分担契約"&amp;CHAR(10)&amp;"契約総額 "&amp;TEXT(VLOOKUP(A53,[7]令和4年度契約状況調査票!$E:$AW,16,FALSE),"#,##0円")&amp;"(B)"&amp;CHAR(10)&amp;VLOOKUP(A53,[7]令和4年度契約状況調査票!$E:$AW,32,FALSE),(IF(O53="分担契約/単価契約","単価契約"&amp;CHAR(10)&amp;"予定調達総額 "&amp;TEXT(VLOOKUP(A53,[7]令和4年度契約状況調査票!$E:$AW,16,FALSE),"#,##0円")&amp;CHAR(10)&amp;"分担契約"&amp;CHAR(10)&amp;VLOOKUP(A53,[7]令和4年度契約状況調査票!$E:$AW,32,FALSE),IF(O53="分担契約","分担契約"&amp;CHAR(10)&amp;"契約総額 "&amp;TEXT(VLOOKUP(A53,[7]令和4年度契約状況調査票!$E:$AW,16,FALSE),"#,##0円")&amp;CHAR(10)&amp;VLOOKUP(A53,[7]令和4年度契約状況調査票!$E:$AW,32,FALSE),IF(O53="単価契約","単価契約"&amp;CHAR(10)&amp;"予定調達総額 "&amp;TEXT(VLOOKUP(A53,[7]令和4年度契約状況調査票!$E:$AW,16,FALSE),"#,##0円")&amp;CHAR(10)&amp;VLOOKUP(A53,[7]令和4年度契約状況調査票!$E:$AW,32,FALSE),VLOOKUP(A53,[7]令和4年度契約状況調査票!$E:$AW,32,FALSE))))))))</f>
        <v>単価契約
予定調達総額
5,674,240円</v>
      </c>
      <c r="O53" s="10" t="str">
        <f>IF(A53="","",VLOOKUP(A53,[7]令和4年度契約状況調査票!$E:$CE,53,FALSE))</f>
        <v>×</v>
      </c>
      <c r="P53" s="10" t="str">
        <f>IF(A53="","",IF(VLOOKUP(A53,[7]令和4年度契約状況調査票!$E:$AW,14,FALSE)="他官署で調達手続きを実施のため","×",IF(VLOOKUP(A53,[7]令和4年度契約状況調査票!$E:$AW,21,FALSE)="②同種の他の契約の予定価格を類推されるおそれがあるため公表しない","×","○")))</f>
        <v>○</v>
      </c>
    </row>
    <row r="54" spans="1:16" s="10" customFormat="1" ht="78" customHeight="1">
      <c r="A54" s="11">
        <f>IF(MAX([7]令和4年度契約状況調査票!E22:E60)&gt;=ROW()-5,ROW()-5,"")</f>
        <v>49</v>
      </c>
      <c r="B54" s="12" t="str">
        <f>IF(A54="","",VLOOKUP(A54,[7]令和4年度契約状況調査票!$E:$AW,5,FALSE))</f>
        <v>金沢国税局戸水分庁舎に設置する備品等の購入
一式</v>
      </c>
      <c r="C54" s="13" t="str">
        <f>IF(A54="","",VLOOKUP(A54,[7]令和4年度契約状況調査票!$E:$AW,6,FALSE))</f>
        <v>支出負担行為担当官
金沢国税局総務部次長
中村　憲二
石川県金沢市広坂２－２－６０</v>
      </c>
      <c r="D54" s="14">
        <f>IF(A54="","",VLOOKUP(A54,[7]令和4年度契約状況調査票!$E:$AW,9,FALSE))</f>
        <v>44666</v>
      </c>
      <c r="E54" s="12" t="str">
        <f>IF(A54="","",VLOOKUP(A54,[7]令和4年度契約状況調査票!$E:$AW,10,FALSE))</f>
        <v>株式会社島田商会
石川県金沢市広岡２－１－１４</v>
      </c>
      <c r="F54" s="15">
        <f>IF(A54="","",VLOOKUP(A54,[7]令和4年度契約状況調査票!$E:$AW,11,FALSE))</f>
        <v>5220001003363</v>
      </c>
      <c r="G54" s="16" t="str">
        <f>IF(A54="","",IF(VLOOKUP(A54,[7]令和4年度契約状況調査票!$E:$AW,14,FALSE)="②一般競争入札（総合評価方式）","一般競争入札"&amp;CHAR(10)&amp;"（総合評価方式）","一般競争入札"))</f>
        <v>一般競争入札</v>
      </c>
      <c r="H54" s="17" t="str">
        <f>IF(A54="","",IF(VLOOKUP(A54,[7]令和4年度契約状況調査票!$E:$AW,16,FALSE)="他官署で調達手続きを実施のため","他官署で調達手続きを実施のため",IF(VLOOKUP(A54,[7]令和4年度契約状況調査票!$E:$AW,23,FALSE)="②同種の他の契約の予定価格を類推されるおそれがあるため公表しない","同種の他の契約の予定価格を類推されるおそれがあるため公表しない",IF(VLOOKUP(A54,[7]令和4年度契約状況調査票!$E:$AW,23,FALSE)="－","－",IF(VLOOKUP(A54,[7]令和4年度契約状況調査票!$E:$AW,7,FALSE)&lt;&gt;"",TEXT(VLOOKUP(A54,[7]令和4年度契約状況調査票!$E:$AW,16,FALSE),"#,##0円")&amp;CHAR(10)&amp;"(A)",VLOOKUP(A54,[7]令和4年度契約状況調査票!$E:$AW,16,FALSE))))))</f>
        <v>同種の他の契約の予定価格を類推されるおそれがあるため公表しない</v>
      </c>
      <c r="I54" s="17">
        <f>IF(A54="","",VLOOKUP(A54,[7]令和4年度契約状況調査票!$E:$AW,17,FALSE))</f>
        <v>13530000</v>
      </c>
      <c r="J54" s="18" t="str">
        <f>IF(A54="","",IF(VLOOKUP(A54,[7]令和4年度契約状況調査票!$E:$AW,16,FALSE)="他官署で調達手続きを実施のため","－",IF(VLOOKUP(A54,[7]令和4年度契約状況調査票!$E:$AW,23,FALSE)="②同種の他の契約の予定価格を類推されるおそれがあるため公表しない","－",IF(VLOOKUP(A54,[7]令和4年度契約状況調査票!$E:$AW,23,FALSE)="－","－",IF(VLOOKUP(A54,[7]令和4年度契約状況調査票!$E:$AW,7,FALSE)&lt;&gt;"",TEXT(VLOOKUP(A54,[7]令和4年度契約状況調査票!$E:$AW,19,FALSE),"#.0%")&amp;CHAR(10)&amp;"(B/A×100)",VLOOKUP(A54,[7]令和4年度契約状況調査票!$E:$AW,19,FALSE))))))</f>
        <v>－</v>
      </c>
      <c r="K54" s="19" t="str">
        <f>IF(A54="","",IF(VLOOKUP(A54,[7]令和4年度契約状況調査票!$E:$AW,12,FALSE)="①公益社団法人","公社",IF(VLOOKUP(A54,[7]令和4年度契約状況調査票!$E:$AW,12,FALSE)="②公益財団法人","公財","")))</f>
        <v/>
      </c>
      <c r="L54" s="19">
        <f>IF(A54="","",VLOOKUP(A54,[7]令和4年度契約状況調査票!$E:$AW,13,FALSE))</f>
        <v>0</v>
      </c>
      <c r="M54" s="20" t="str">
        <f>IF(A54="","",IF(VLOOKUP(A54,[7]令和4年度契約状況調査票!$E:$AW,13,FALSE)="国所管",VLOOKUP(A54,[7]令和4年度契約状況調査票!$E:$AW,24,FALSE),""))</f>
        <v/>
      </c>
      <c r="N54" s="21">
        <f>IF(A54="","",IF(AND(P54="○",O54="分担契約/単価契約"),"単価契約"&amp;CHAR(10)&amp;"予定調達総額 "&amp;TEXT(VLOOKUP(A54,[7]令和4年度契約状況調査票!$E:$AW,16,FALSE),"#,##0円")&amp;"(B)"&amp;CHAR(10)&amp;"分担契約"&amp;CHAR(10)&amp;VLOOKUP(A54,[7]令和4年度契約状況調査票!$E:$AW,32,FALSE),IF(AND(P54="○",O54="分担契約"),"分担契約"&amp;CHAR(10)&amp;"契約総額 "&amp;TEXT(VLOOKUP(A54,[7]令和4年度契約状況調査票!$E:$AW,16,FALSE),"#,##0円")&amp;"(B)"&amp;CHAR(10)&amp;VLOOKUP(A54,[7]令和4年度契約状況調査票!$E:$AW,32,FALSE),(IF(O54="分担契約/単価契約","単価契約"&amp;CHAR(10)&amp;"予定調達総額 "&amp;TEXT(VLOOKUP(A54,[7]令和4年度契約状況調査票!$E:$AW,16,FALSE),"#,##0円")&amp;CHAR(10)&amp;"分担契約"&amp;CHAR(10)&amp;VLOOKUP(A54,[7]令和4年度契約状況調査票!$E:$AW,32,FALSE),IF(O54="分担契約","分担契約"&amp;CHAR(10)&amp;"契約総額 "&amp;TEXT(VLOOKUP(A54,[7]令和4年度契約状況調査票!$E:$AW,16,FALSE),"#,##0円")&amp;CHAR(10)&amp;VLOOKUP(A54,[7]令和4年度契約状況調査票!$E:$AW,32,FALSE),IF(O54="単価契約","単価契約"&amp;CHAR(10)&amp;"予定調達総額 "&amp;TEXT(VLOOKUP(A54,[7]令和4年度契約状況調査票!$E:$AW,16,FALSE),"#,##0円")&amp;CHAR(10)&amp;VLOOKUP(A54,[7]令和4年度契約状況調査票!$E:$AW,32,FALSE),VLOOKUP(A54,[7]令和4年度契約状況調査票!$E:$AW,32,FALSE))))))))</f>
        <v>0</v>
      </c>
      <c r="O54" s="10" t="str">
        <f>IF(A54="","",VLOOKUP(A54,[7]令和4年度契約状況調査票!$E:$CE,53,FALSE))</f>
        <v>×</v>
      </c>
      <c r="P54" s="10" t="str">
        <f>IF(A54="","",IF(VLOOKUP(A54,[7]令和4年度契約状況調査票!$E:$AW,14,FALSE)="他官署で調達手続きを実施のため","×",IF(VLOOKUP(A54,[7]令和4年度契約状況調査票!$E:$AW,21,FALSE)="②同種の他の契約の予定価格を類推されるおそれがあるため公表しない","×","○")))</f>
        <v>○</v>
      </c>
    </row>
    <row r="55" spans="1:16" s="10" customFormat="1" ht="78" customHeight="1">
      <c r="A55" s="11">
        <f>IF(MAX([7]令和4年度契約状況調査票!E22:E61)&gt;=ROW()-5,ROW()-5,"")</f>
        <v>50</v>
      </c>
      <c r="B55" s="12" t="str">
        <f>IF(A55="","",VLOOKUP(A55,[7]令和4年度契約状況調査票!$E:$AW,5,FALSE))</f>
        <v>令和4年度に使用する封筒等の刷成
中封筒（長3）　104,000枚
ほか14品目</v>
      </c>
      <c r="C55" s="13" t="str">
        <f>IF(A55="","",VLOOKUP(A55,[7]令和4年度契約状況調査票!$E:$AW,6,FALSE))</f>
        <v>支出負担行為担当官
金沢国税局総務部次長
中村　憲二
石川県金沢市広坂２－２－６０</v>
      </c>
      <c r="D55" s="14">
        <f>IF(A55="","",VLOOKUP(A55,[7]令和4年度契約状況調査票!$E:$AW,9,FALSE))</f>
        <v>44678</v>
      </c>
      <c r="E55" s="12" t="str">
        <f>IF(A55="","",VLOOKUP(A55,[7]令和4年度契約状況調査票!$E:$AW,10,FALSE))</f>
        <v>株式会社アヤト
富山県小矢部市赤倉２２０－３</v>
      </c>
      <c r="F55" s="15">
        <f>IF(A55="","",VLOOKUP(A55,[7]令和4年度契約状況調査票!$E:$AW,11,FALSE))</f>
        <v>3230001008925</v>
      </c>
      <c r="G55" s="16" t="str">
        <f>IF(A55="","",IF(VLOOKUP(A55,[7]令和4年度契約状況調査票!$E:$AW,14,FALSE)="②一般競争入札（総合評価方式）","一般競争入札"&amp;CHAR(10)&amp;"（総合評価方式）","一般競争入札"))</f>
        <v>一般競争入札</v>
      </c>
      <c r="H55" s="17" t="str">
        <f>IF(A55="","",IF(VLOOKUP(A55,[7]令和4年度契約状況調査票!$E:$AW,16,FALSE)="他官署で調達手続きを実施のため","他官署で調達手続きを実施のため",IF(VLOOKUP(A55,[7]令和4年度契約状況調査票!$E:$AW,23,FALSE)="②同種の他の契約の予定価格を類推されるおそれがあるため公表しない","同種の他の契約の予定価格を類推されるおそれがあるため公表しない",IF(VLOOKUP(A55,[7]令和4年度契約状況調査票!$E:$AW,23,FALSE)="－","－",IF(VLOOKUP(A55,[7]令和4年度契約状況調査票!$E:$AW,7,FALSE)&lt;&gt;"",TEXT(VLOOKUP(A55,[7]令和4年度契約状況調査票!$E:$AW,16,FALSE),"#,##0円")&amp;CHAR(10)&amp;"(A)",VLOOKUP(A55,[7]令和4年度契約状況調査票!$E:$AW,16,FALSE))))))</f>
        <v>同種の他の契約の予定価格を類推されるおそれがあるため公表しない</v>
      </c>
      <c r="I55" s="17" t="str">
        <f>IF(A55="","",VLOOKUP(A55,[7]令和4年度契約状況調査票!$E:$AW,17,FALSE))</f>
        <v>＠8.8円/枚ほか</v>
      </c>
      <c r="J55" s="18" t="str">
        <f>IF(A55="","",IF(VLOOKUP(A55,[7]令和4年度契約状況調査票!$E:$AW,16,FALSE)="他官署で調達手続きを実施のため","－",IF(VLOOKUP(A55,[7]令和4年度契約状況調査票!$E:$AW,23,FALSE)="②同種の他の契約の予定価格を類推されるおそれがあるため公表しない","－",IF(VLOOKUP(A55,[7]令和4年度契約状況調査票!$E:$AW,23,FALSE)="－","－",IF(VLOOKUP(A55,[7]令和4年度契約状況調査票!$E:$AW,7,FALSE)&lt;&gt;"",TEXT(VLOOKUP(A55,[7]令和4年度契約状況調査票!$E:$AW,19,FALSE),"#.0%")&amp;CHAR(10)&amp;"(B/A×100)",VLOOKUP(A55,[7]令和4年度契約状況調査票!$E:$AW,19,FALSE))))))</f>
        <v>－</v>
      </c>
      <c r="K55" s="19" t="str">
        <f>IF(A55="","",IF(VLOOKUP(A55,[7]令和4年度契約状況調査票!$E:$AW,12,FALSE)="①公益社団法人","公社",IF(VLOOKUP(A55,[7]令和4年度契約状況調査票!$E:$AW,12,FALSE)="②公益財団法人","公財","")))</f>
        <v/>
      </c>
      <c r="L55" s="19">
        <f>IF(A55="","",VLOOKUP(A55,[7]令和4年度契約状況調査票!$E:$AW,13,FALSE))</f>
        <v>0</v>
      </c>
      <c r="M55" s="20" t="str">
        <f>IF(A55="","",IF(VLOOKUP(A55,[7]令和4年度契約状況調査票!$E:$AW,13,FALSE)="国所管",VLOOKUP(A55,[7]令和4年度契約状況調査票!$E:$AW,24,FALSE),""))</f>
        <v/>
      </c>
      <c r="N55" s="21" t="str">
        <f>IF(A55="","",IF(AND(P55="○",O55="分担契約/単価契約"),"単価契約"&amp;CHAR(10)&amp;"予定調達総額 "&amp;TEXT(VLOOKUP(A55,[7]令和4年度契約状況調査票!$E:$AW,16,FALSE),"#,##0円")&amp;"(B)"&amp;CHAR(10)&amp;"分担契約"&amp;CHAR(10)&amp;VLOOKUP(A55,[7]令和4年度契約状況調査票!$E:$AW,32,FALSE),IF(AND(P55="○",O55="分担契約"),"分担契約"&amp;CHAR(10)&amp;"契約総額 "&amp;TEXT(VLOOKUP(A55,[7]令和4年度契約状況調査票!$E:$AW,16,FALSE),"#,##0円")&amp;"(B)"&amp;CHAR(10)&amp;VLOOKUP(A55,[7]令和4年度契約状況調査票!$E:$AW,32,FALSE),(IF(O55="分担契約/単価契約","単価契約"&amp;CHAR(10)&amp;"予定調達総額 "&amp;TEXT(VLOOKUP(A55,[7]令和4年度契約状況調査票!$E:$AW,16,FALSE),"#,##0円")&amp;CHAR(10)&amp;"分担契約"&amp;CHAR(10)&amp;VLOOKUP(A55,[7]令和4年度契約状況調査票!$E:$AW,32,FALSE),IF(O55="分担契約","分担契約"&amp;CHAR(10)&amp;"契約総額 "&amp;TEXT(VLOOKUP(A55,[7]令和4年度契約状況調査票!$E:$AW,16,FALSE),"#,##0円")&amp;CHAR(10)&amp;VLOOKUP(A55,[7]令和4年度契約状況調査票!$E:$AW,32,FALSE),IF(O55="単価契約","単価契約"&amp;CHAR(10)&amp;"予定調達総額 "&amp;TEXT(VLOOKUP(A55,[7]令和4年度契約状況調査票!$E:$AW,16,FALSE),"#,##0円")&amp;CHAR(10)&amp;VLOOKUP(A55,[7]令和4年度契約状況調査票!$E:$AW,32,FALSE),VLOOKUP(A55,[7]令和4年度契約状況調査票!$E:$AW,32,FALSE))))))))</f>
        <v>単価契約
予定調達総額
12,641,420円</v>
      </c>
      <c r="O55" s="10" t="str">
        <f>IF(A55="","",VLOOKUP(A55,[7]令和4年度契約状況調査票!$E:$CE,53,FALSE))</f>
        <v>×</v>
      </c>
      <c r="P55" s="10" t="str">
        <f>IF(A55="","",IF(VLOOKUP(A55,[7]令和4年度契約状況調査票!$E:$AW,14,FALSE)="他官署で調達手続きを実施のため","×",IF(VLOOKUP(A55,[7]令和4年度契約状況調査票!$E:$AW,21,FALSE)="②同種の他の契約の予定価格を類推されるおそれがあるため公表しない","×","○")))</f>
        <v>○</v>
      </c>
    </row>
    <row r="56" spans="1:16" s="10" customFormat="1" ht="78" customHeight="1">
      <c r="A56" s="11">
        <f>IF(MAX([7]令和4年度契約状況調査票!E22:E62)&gt;=ROW()-5,ROW()-5,"")</f>
        <v>51</v>
      </c>
      <c r="B56" s="12" t="str">
        <f>IF(A56="","",VLOOKUP(A56,[7]令和4年度契約状況調査票!$E:$AW,5,FALSE))</f>
        <v>金沢国税局及び金沢国税局管内税務署の空調設備機器保守点検業務
一式</v>
      </c>
      <c r="C56" s="13" t="str">
        <f>IF(A56="","",VLOOKUP(A56,[7]令和4年度契約状況調査票!$E:$AW,6,FALSE))</f>
        <v>支出負担行為担当官
金沢国税局総務部次長
中村　憲二
石川県金沢市広坂２－２－６０</v>
      </c>
      <c r="D56" s="14">
        <f>IF(A56="","",VLOOKUP(A56,[7]令和4年度契約状況調査票!$E:$AW,9,FALSE))</f>
        <v>44652</v>
      </c>
      <c r="E56" s="12" t="str">
        <f>IF(A56="","",VLOOKUP(A56,[7]令和4年度契約状況調査票!$E:$AW,10,FALSE))</f>
        <v>信越ビル美装株式会社
長野県長野市大字高田６５４－１</v>
      </c>
      <c r="F56" s="15">
        <f>IF(A56="","",VLOOKUP(A56,[7]令和4年度契約状況調査票!$E:$AW,11,FALSE))</f>
        <v>2100001001274</v>
      </c>
      <c r="G56" s="16" t="str">
        <f>IF(A56="","",IF(VLOOKUP(A56,[7]令和4年度契約状況調査票!$E:$AW,14,FALSE)="②一般競争入札（総合評価方式）","一般競争入札"&amp;CHAR(10)&amp;"（総合評価方式）","一般競争入札"))</f>
        <v>一般競争入札</v>
      </c>
      <c r="H56" s="17" t="str">
        <f>IF(A56="","",IF(VLOOKUP(A56,[7]令和4年度契約状況調査票!$E:$AW,16,FALSE)="他官署で調達手続きを実施のため","他官署で調達手続きを実施のため",IF(VLOOKUP(A56,[7]令和4年度契約状況調査票!$E:$AW,23,FALSE)="②同種の他の契約の予定価格を類推されるおそれがあるため公表しない","同種の他の契約の予定価格を類推されるおそれがあるため公表しない",IF(VLOOKUP(A56,[7]令和4年度契約状況調査票!$E:$AW,23,FALSE)="－","－",IF(VLOOKUP(A56,[7]令和4年度契約状況調査票!$E:$AW,7,FALSE)&lt;&gt;"",TEXT(VLOOKUP(A56,[7]令和4年度契約状況調査票!$E:$AW,16,FALSE),"#,##0円")&amp;CHAR(10)&amp;"(A)",VLOOKUP(A56,[7]令和4年度契約状況調査票!$E:$AW,16,FALSE))))))</f>
        <v>同種の他の契約の予定価格を類推されるおそれがあるため公表しない</v>
      </c>
      <c r="I56" s="17">
        <f>IF(A56="","",VLOOKUP(A56,[7]令和4年度契約状況調査票!$E:$AW,17,FALSE))</f>
        <v>4167900</v>
      </c>
      <c r="J56" s="18" t="str">
        <f>IF(A56="","",IF(VLOOKUP(A56,[7]令和4年度契約状況調査票!$E:$AW,16,FALSE)="他官署で調達手続きを実施のため","－",IF(VLOOKUP(A56,[7]令和4年度契約状況調査票!$E:$AW,23,FALSE)="②同種の他の契約の予定価格を類推されるおそれがあるため公表しない","－",IF(VLOOKUP(A56,[7]令和4年度契約状況調査票!$E:$AW,23,FALSE)="－","－",IF(VLOOKUP(A56,[7]令和4年度契約状況調査票!$E:$AW,7,FALSE)&lt;&gt;"",TEXT(VLOOKUP(A56,[7]令和4年度契約状況調査票!$E:$AW,19,FALSE),"#.0%")&amp;CHAR(10)&amp;"(B/A×100)",VLOOKUP(A56,[7]令和4年度契約状況調査票!$E:$AW,19,FALSE))))))</f>
        <v>－</v>
      </c>
      <c r="K56" s="19" t="str">
        <f>IF(A56="","",IF(VLOOKUP(A56,[7]令和4年度契約状況調査票!$E:$AW,12,FALSE)="①公益社団法人","公社",IF(VLOOKUP(A56,[7]令和4年度契約状況調査票!$E:$AW,12,FALSE)="②公益財団法人","公財","")))</f>
        <v/>
      </c>
      <c r="L56" s="19">
        <f>IF(A56="","",VLOOKUP(A56,[7]令和4年度契約状況調査票!$E:$AW,13,FALSE))</f>
        <v>0</v>
      </c>
      <c r="M56" s="20" t="str">
        <f>IF(A56="","",IF(VLOOKUP(A56,[7]令和4年度契約状況調査票!$E:$AW,13,FALSE)="国所管",VLOOKUP(A56,[7]令和4年度契約状況調査票!$E:$AW,24,FALSE),""))</f>
        <v/>
      </c>
      <c r="N56" s="21">
        <f>IF(A56="","",IF(AND(P56="○",O56="分担契約/単価契約"),"単価契約"&amp;CHAR(10)&amp;"予定調達総額 "&amp;TEXT(VLOOKUP(A56,[7]令和4年度契約状況調査票!$E:$AW,16,FALSE),"#,##0円")&amp;"(B)"&amp;CHAR(10)&amp;"分担契約"&amp;CHAR(10)&amp;VLOOKUP(A56,[7]令和4年度契約状況調査票!$E:$AW,32,FALSE),IF(AND(P56="○",O56="分担契約"),"分担契約"&amp;CHAR(10)&amp;"契約総額 "&amp;TEXT(VLOOKUP(A56,[7]令和4年度契約状況調査票!$E:$AW,16,FALSE),"#,##0円")&amp;"(B)"&amp;CHAR(10)&amp;VLOOKUP(A56,[7]令和4年度契約状況調査票!$E:$AW,32,FALSE),(IF(O56="分担契約/単価契約","単価契約"&amp;CHAR(10)&amp;"予定調達総額 "&amp;TEXT(VLOOKUP(A56,[7]令和4年度契約状況調査票!$E:$AW,16,FALSE),"#,##0円")&amp;CHAR(10)&amp;"分担契約"&amp;CHAR(10)&amp;VLOOKUP(A56,[7]令和4年度契約状況調査票!$E:$AW,32,FALSE),IF(O56="分担契約","分担契約"&amp;CHAR(10)&amp;"契約総額 "&amp;TEXT(VLOOKUP(A56,[7]令和4年度契約状況調査票!$E:$AW,16,FALSE),"#,##0円")&amp;CHAR(10)&amp;VLOOKUP(A56,[7]令和4年度契約状況調査票!$E:$AW,32,FALSE),IF(O56="単価契約","単価契約"&amp;CHAR(10)&amp;"予定調達総額 "&amp;TEXT(VLOOKUP(A56,[7]令和4年度契約状況調査票!$E:$AW,16,FALSE),"#,##0円")&amp;CHAR(10)&amp;VLOOKUP(A56,[7]令和4年度契約状況調査票!$E:$AW,32,FALSE),VLOOKUP(A56,[7]令和4年度契約状況調査票!$E:$AW,32,FALSE))))))))</f>
        <v>0</v>
      </c>
      <c r="O56" s="10" t="str">
        <f>IF(A56="","",VLOOKUP(A56,[7]令和4年度契約状況調査票!$E:$CE,53,FALSE))</f>
        <v>×</v>
      </c>
      <c r="P56" s="10" t="str">
        <f>IF(A56="","",IF(VLOOKUP(A56,[7]令和4年度契約状況調査票!$E:$AW,14,FALSE)="他官署で調達手続きを実施のため","×",IF(VLOOKUP(A56,[7]令和4年度契約状況調査票!$E:$AW,21,FALSE)="②同種の他の契約の予定価格を類推されるおそれがあるため公表しない","×","○")))</f>
        <v>○</v>
      </c>
    </row>
    <row r="57" spans="1:16" s="10" customFormat="1" ht="78" customHeight="1">
      <c r="A57" s="11">
        <f>IF(MAX([7]令和4年度契約状況調査票!E24:E63)&gt;=ROW()-5,ROW()-5,"")</f>
        <v>52</v>
      </c>
      <c r="B57" s="12" t="str">
        <f>IF(A57="","",VLOOKUP(A57,[7]令和4年度契約状況調査票!$E:$AW,5,FALSE))</f>
        <v>令和4年度小浜地方合同庁舎空調設備点検等業務
一式</v>
      </c>
      <c r="C57" s="13" t="str">
        <f>IF(A57="","",VLOOKUP(A57,[7]令和4年度契約状況調査票!$E:$AW,6,FALSE))</f>
        <v>支出負担行為担当官
金沢国税局総務部次長
中村　憲二
石川県金沢市広坂２－２－６０
ほか３官署</v>
      </c>
      <c r="D57" s="14">
        <f>IF(A57="","",VLOOKUP(A57,[7]令和4年度契約状況調査票!$E:$AW,9,FALSE))</f>
        <v>44677</v>
      </c>
      <c r="E57" s="12" t="str">
        <f>IF(A57="","",VLOOKUP(A57,[7]令和4年度契約状況調査票!$E:$AW,10,FALSE))</f>
        <v>信越ビル美装株式会社
長野県長野市大字高田６５４－１</v>
      </c>
      <c r="F57" s="15">
        <f>IF(A57="","",VLOOKUP(A57,[7]令和4年度契約状況調査票!$E:$AW,11,FALSE))</f>
        <v>2100001001274</v>
      </c>
      <c r="G57" s="16" t="str">
        <f>IF(A57="","",IF(VLOOKUP(A57,[7]令和4年度契約状況調査票!$E:$AW,14,FALSE)="②一般競争入札（総合評価方式）","一般競争入札"&amp;CHAR(10)&amp;"（総合評価方式）","一般競争入札"))</f>
        <v>一般競争入札</v>
      </c>
      <c r="H57" s="17" t="str">
        <f>IF(A57="","",IF(VLOOKUP(A57,[7]令和4年度契約状況調査票!$E:$AW,16,FALSE)="他官署で調達手続きを実施のため","他官署で調達手続きを実施のため",IF(VLOOKUP(A57,[7]令和4年度契約状況調査票!$E:$AW,23,FALSE)="②同種の他の契約の予定価格を類推されるおそれがあるため公表しない","同種の他の契約の予定価格を類推されるおそれがあるため公表しない",IF(VLOOKUP(A57,[7]令和4年度契約状況調査票!$E:$AW,23,FALSE)="－","－",IF(VLOOKUP(A57,[7]令和4年度契約状況調査票!$E:$AW,7,FALSE)&lt;&gt;"",TEXT(VLOOKUP(A57,[7]令和4年度契約状況調査票!$E:$AW,16,FALSE),"#,##0円")&amp;CHAR(10)&amp;"(A)",VLOOKUP(A57,[7]令和4年度契約状況調査票!$E:$AW,16,FALSE))))))</f>
        <v>同種の他の契約の予定価格を類推されるおそれがあるため公表しない</v>
      </c>
      <c r="I57" s="17">
        <f>IF(A57="","",VLOOKUP(A57,[7]令和4年度契約状況調査票!$E:$AW,17,FALSE))</f>
        <v>523081</v>
      </c>
      <c r="J57" s="18" t="str">
        <f>IF(A57="","",IF(VLOOKUP(A57,[7]令和4年度契約状況調査票!$E:$AW,16,FALSE)="他官署で調達手続きを実施のため","－",IF(VLOOKUP(A57,[7]令和4年度契約状況調査票!$E:$AW,23,FALSE)="②同種の他の契約の予定価格を類推されるおそれがあるため公表しない","－",IF(VLOOKUP(A57,[7]令和4年度契約状況調査票!$E:$AW,23,FALSE)="－","－",IF(VLOOKUP(A57,[7]令和4年度契約状況調査票!$E:$AW,7,FALSE)&lt;&gt;"",TEXT(VLOOKUP(A57,[7]令和4年度契約状況調査票!$E:$AW,19,FALSE),"#.0%")&amp;CHAR(10)&amp;"(B/A×100)",VLOOKUP(A57,[7]令和4年度契約状況調査票!$E:$AW,19,FALSE))))))</f>
        <v>－</v>
      </c>
      <c r="K57" s="19" t="str">
        <f>IF(A57="","",IF(VLOOKUP(A57,[7]令和4年度契約状況調査票!$E:$AW,12,FALSE)="①公益社団法人","公社",IF(VLOOKUP(A57,[7]令和4年度契約状況調査票!$E:$AW,12,FALSE)="②公益財団法人","公財","")))</f>
        <v/>
      </c>
      <c r="L57" s="19">
        <f>IF(A57="","",VLOOKUP(A57,[7]令和4年度契約状況調査票!$E:$AW,13,FALSE))</f>
        <v>0</v>
      </c>
      <c r="M57" s="20" t="str">
        <f>IF(A57="","",IF(VLOOKUP(A57,[7]令和4年度契約状況調査票!$E:$AW,13,FALSE)="国所管",VLOOKUP(A57,[7]令和4年度契約状況調査票!$E:$AW,24,FALSE),""))</f>
        <v/>
      </c>
      <c r="N57" s="21">
        <f>IF(A57="","",IF(AND(P57="○",O57="分担契約/単価契約"),"単価契約"&amp;CHAR(10)&amp;"予定調達総額 "&amp;TEXT(VLOOKUP(A57,[7]令和4年度契約状況調査票!$E:$AW,16,FALSE),"#,##0円")&amp;"(B)"&amp;CHAR(10)&amp;"分担契約"&amp;CHAR(10)&amp;VLOOKUP(A57,[7]令和4年度契約状況調査票!$E:$AW,32,FALSE),IF(AND(P57="○",O57="分担契約"),"分担契約"&amp;CHAR(10)&amp;"契約総額 "&amp;TEXT(VLOOKUP(A57,[7]令和4年度契約状況調査票!$E:$AW,16,FALSE),"#,##0円")&amp;"(B)"&amp;CHAR(10)&amp;VLOOKUP(A57,[7]令和4年度契約状況調査票!$E:$AW,32,FALSE),(IF(O57="分担契約/単価契約","単価契約"&amp;CHAR(10)&amp;"予定調達総額 "&amp;TEXT(VLOOKUP(A57,[7]令和4年度契約状況調査票!$E:$AW,16,FALSE),"#,##0円")&amp;CHAR(10)&amp;"分担契約"&amp;CHAR(10)&amp;VLOOKUP(A57,[7]令和4年度契約状況調査票!$E:$AW,32,FALSE),IF(O57="分担契約","分担契約"&amp;CHAR(10)&amp;"契約総額 "&amp;TEXT(VLOOKUP(A57,[7]令和4年度契約状況調査票!$E:$AW,16,FALSE),"#,##0円")&amp;CHAR(10)&amp;VLOOKUP(A57,[7]令和4年度契約状況調査票!$E:$AW,32,FALSE),IF(O57="単価契約","単価契約"&amp;CHAR(10)&amp;"予定調達総額 "&amp;TEXT(VLOOKUP(A57,[7]令和4年度契約状況調査票!$E:$AW,16,FALSE),"#,##0円")&amp;CHAR(10)&amp;VLOOKUP(A57,[7]令和4年度契約状況調査票!$E:$AW,32,FALSE),VLOOKUP(A57,[7]令和4年度契約状況調査票!$E:$AW,32,FALSE))))))))</f>
        <v>0</v>
      </c>
      <c r="O57" s="10" t="str">
        <f>IF(A57="","",VLOOKUP(A57,[7]令和4年度契約状況調査票!$E:$CE,53,FALSE))</f>
        <v>×</v>
      </c>
      <c r="P57" s="10" t="str">
        <f>IF(A57="","",IF(VLOOKUP(A57,[7]令和4年度契約状況調査票!$E:$AW,14,FALSE)="他官署で調達手続きを実施のため","×",IF(VLOOKUP(A57,[7]令和4年度契約状況調査票!$E:$AW,21,FALSE)="②同種の他の契約の予定価格を類推されるおそれがあるため公表しない","×","○")))</f>
        <v>○</v>
      </c>
    </row>
    <row r="58" spans="1:16" s="10" customFormat="1" ht="78" customHeight="1">
      <c r="A58" s="11">
        <f>IF(MAX([7]令和4年度契約状況調査票!E24:E64)&gt;=ROW()-5,ROW()-5,"")</f>
        <v>53</v>
      </c>
      <c r="B58" s="12" t="str">
        <f>IF(A58="","",VLOOKUP(A58,[7]令和4年度契約状況調査票!$E:$AW,5,FALSE))</f>
        <v>情報処理機器等の移設及び回線敷設業務
一式</v>
      </c>
      <c r="C58" s="13" t="str">
        <f>IF(A58="","",VLOOKUP(A58,[7]令和4年度契約状況調査票!$E:$AW,6,FALSE))</f>
        <v>支出負担行為担当官
金沢国税局総務部次長
中村　憲二
石川県金沢市広坂２－２－６０</v>
      </c>
      <c r="D58" s="14">
        <f>IF(A58="","",VLOOKUP(A58,[7]令和4年度契約状況調査票!$E:$AW,9,FALSE))</f>
        <v>44679</v>
      </c>
      <c r="E58" s="12" t="str">
        <f>IF(A58="","",VLOOKUP(A58,[7]令和4年度契約状況調査票!$E:$AW,10,FALSE))</f>
        <v>株式会社ハツコーエレクトロニクス
東京都中央区日本橋蛎殻町１－３９－５</v>
      </c>
      <c r="F58" s="15">
        <f>IF(A58="","",VLOOKUP(A58,[7]令和4年度契約状況調査票!$E:$AW,11,FALSE))</f>
        <v>3010001054537</v>
      </c>
      <c r="G58" s="16" t="str">
        <f>IF(A58="","",IF(VLOOKUP(A58,[7]令和4年度契約状況調査票!$E:$AW,14,FALSE)="②一般競争入札（総合評価方式）","一般競争入札"&amp;CHAR(10)&amp;"（総合評価方式）","一般競争入札"))</f>
        <v>一般競争入札</v>
      </c>
      <c r="H58" s="17" t="str">
        <f>IF(A58="","",IF(VLOOKUP(A58,[7]令和4年度契約状況調査票!$E:$AW,16,FALSE)="他官署で調達手続きを実施のため","他官署で調達手続きを実施のため",IF(VLOOKUP(A58,[7]令和4年度契約状況調査票!$E:$AW,23,FALSE)="②同種の他の契約の予定価格を類推されるおそれがあるため公表しない","同種の他の契約の予定価格を類推されるおそれがあるため公表しない",IF(VLOOKUP(A58,[7]令和4年度契約状況調査票!$E:$AW,23,FALSE)="－","－",IF(VLOOKUP(A58,[7]令和4年度契約状況調査票!$E:$AW,7,FALSE)&lt;&gt;"",TEXT(VLOOKUP(A58,[7]令和4年度契約状況調査票!$E:$AW,16,FALSE),"#,##0円")&amp;CHAR(10)&amp;"(A)",VLOOKUP(A58,[7]令和4年度契約状況調査票!$E:$AW,16,FALSE))))))</f>
        <v>同種の他の契約の予定価格を類推されるおそれがあるため公表しない</v>
      </c>
      <c r="I58" s="17">
        <f>IF(A58="","",VLOOKUP(A58,[7]令和4年度契約状況調査票!$E:$AW,17,FALSE))</f>
        <v>1760000</v>
      </c>
      <c r="J58" s="18" t="str">
        <f>IF(A58="","",IF(VLOOKUP(A58,[7]令和4年度契約状況調査票!$E:$AW,16,FALSE)="他官署で調達手続きを実施のため","－",IF(VLOOKUP(A58,[7]令和4年度契約状況調査票!$E:$AW,23,FALSE)="②同種の他の契約の予定価格を類推されるおそれがあるため公表しない","－",IF(VLOOKUP(A58,[7]令和4年度契約状況調査票!$E:$AW,23,FALSE)="－","－",IF(VLOOKUP(A58,[7]令和4年度契約状況調査票!$E:$AW,7,FALSE)&lt;&gt;"",TEXT(VLOOKUP(A58,[7]令和4年度契約状況調査票!$E:$AW,19,FALSE),"#.0%")&amp;CHAR(10)&amp;"(B/A×100)",VLOOKUP(A58,[7]令和4年度契約状況調査票!$E:$AW,19,FALSE))))))</f>
        <v>－</v>
      </c>
      <c r="K58" s="19" t="str">
        <f>IF(A58="","",IF(VLOOKUP(A58,[7]令和4年度契約状況調査票!$E:$AW,12,FALSE)="①公益社団法人","公社",IF(VLOOKUP(A58,[7]令和4年度契約状況調査票!$E:$AW,12,FALSE)="②公益財団法人","公財","")))</f>
        <v/>
      </c>
      <c r="L58" s="19">
        <f>IF(A58="","",VLOOKUP(A58,[7]令和4年度契約状況調査票!$E:$AW,13,FALSE))</f>
        <v>0</v>
      </c>
      <c r="M58" s="20" t="str">
        <f>IF(A58="","",IF(VLOOKUP(A58,[7]令和4年度契約状況調査票!$E:$AW,13,FALSE)="国所管",VLOOKUP(A58,[7]令和4年度契約状況調査票!$E:$AW,24,FALSE),""))</f>
        <v/>
      </c>
      <c r="N58" s="21">
        <f>IF(A58="","",IF(AND(P58="○",O58="分担契約/単価契約"),"単価契約"&amp;CHAR(10)&amp;"予定調達総額 "&amp;TEXT(VLOOKUP(A58,[7]令和4年度契約状況調査票!$E:$AW,16,FALSE),"#,##0円")&amp;"(B)"&amp;CHAR(10)&amp;"分担契約"&amp;CHAR(10)&amp;VLOOKUP(A58,[7]令和4年度契約状況調査票!$E:$AW,32,FALSE),IF(AND(P58="○",O58="分担契約"),"分担契約"&amp;CHAR(10)&amp;"契約総額 "&amp;TEXT(VLOOKUP(A58,[7]令和4年度契約状況調査票!$E:$AW,16,FALSE),"#,##0円")&amp;"(B)"&amp;CHAR(10)&amp;VLOOKUP(A58,[7]令和4年度契約状況調査票!$E:$AW,32,FALSE),(IF(O58="分担契約/単価契約","単価契約"&amp;CHAR(10)&amp;"予定調達総額 "&amp;TEXT(VLOOKUP(A58,[7]令和4年度契約状況調査票!$E:$AW,16,FALSE),"#,##0円")&amp;CHAR(10)&amp;"分担契約"&amp;CHAR(10)&amp;VLOOKUP(A58,[7]令和4年度契約状況調査票!$E:$AW,32,FALSE),IF(O58="分担契約","分担契約"&amp;CHAR(10)&amp;"契約総額 "&amp;TEXT(VLOOKUP(A58,[7]令和4年度契約状況調査票!$E:$AW,16,FALSE),"#,##0円")&amp;CHAR(10)&amp;VLOOKUP(A58,[7]令和4年度契約状況調査票!$E:$AW,32,FALSE),IF(O58="単価契約","単価契約"&amp;CHAR(10)&amp;"予定調達総額 "&amp;TEXT(VLOOKUP(A58,[7]令和4年度契約状況調査票!$E:$AW,16,FALSE),"#,##0円")&amp;CHAR(10)&amp;VLOOKUP(A58,[7]令和4年度契約状況調査票!$E:$AW,32,FALSE),VLOOKUP(A58,[7]令和4年度契約状況調査票!$E:$AW,32,FALSE))))))))</f>
        <v>0</v>
      </c>
      <c r="O58" s="10" t="str">
        <f>IF(A58="","",VLOOKUP(A58,[7]令和4年度契約状況調査票!$E:$CE,53,FALSE))</f>
        <v>×</v>
      </c>
      <c r="P58" s="10" t="str">
        <f>IF(A58="","",IF(VLOOKUP(A58,[7]令和4年度契約状況調査票!$E:$AW,14,FALSE)="他官署で調達手続きを実施のため","×",IF(VLOOKUP(A58,[7]令和4年度契約状況調査票!$E:$AW,21,FALSE)="②同種の他の契約の予定価格を類推されるおそれがあるため公表しない","×","○")))</f>
        <v>○</v>
      </c>
    </row>
    <row r="59" spans="1:16" s="10" customFormat="1" ht="78" customHeight="1">
      <c r="A59" s="11">
        <v>54</v>
      </c>
      <c r="B59" s="12" t="str">
        <f>IF(A59="","",VLOOKUP(A59,[7]令和4年度契約状況調査票!$E:$AW,5,FALSE))</f>
        <v>令和4年度　健康診断業務
血液検査837人ほか</v>
      </c>
      <c r="C59" s="13" t="str">
        <f>IF(A59="","",VLOOKUP(A59,[7]令和4年度契約状況調査票!$E:$AW,6,FALSE))</f>
        <v>支出負担行為担当官
金沢国税局総務部次長
中村　憲二
石川県金沢市広坂２－２－６０</v>
      </c>
      <c r="D59" s="14">
        <f>IF(A59="","",VLOOKUP(A59,[7]令和4年度契約状況調査票!$E:$AW,9,FALSE))</f>
        <v>44679</v>
      </c>
      <c r="E59" s="12" t="str">
        <f>IF(A59="","",VLOOKUP(A59,[7]令和4年度契約状況調査票!$E:$AW,10,FALSE))</f>
        <v>医療法人社団洋和会
石川県野々市市新庄２－１０</v>
      </c>
      <c r="F59" s="15">
        <f>IF(A59="","",VLOOKUP(A59,[7]令和4年度契約状況調査票!$E:$AW,11,FALSE))</f>
        <v>8220005001781</v>
      </c>
      <c r="G59" s="16" t="str">
        <f>IF(A59="","",IF(VLOOKUP(A59,[7]令和4年度契約状況調査票!$E:$AW,14,FALSE)="②一般競争入札（総合評価方式）","一般競争入札"&amp;CHAR(10)&amp;"（総合評価方式）","一般競争入札"))</f>
        <v>一般競争入札</v>
      </c>
      <c r="H59" s="17" t="str">
        <f>IF(A59="","",IF(VLOOKUP(A59,[7]令和4年度契約状況調査票!$E:$AW,16,FALSE)="他官署で調達手続きを実施のため","他官署で調達手続きを実施のため",IF(VLOOKUP(A59,[7]令和4年度契約状況調査票!$E:$AW,23,FALSE)="②同種の他の契約の予定価格を類推されるおそれがあるため公表しない","同種の他の契約の予定価格を類推されるおそれがあるため公表しない",IF(VLOOKUP(A59,[7]令和4年度契約状況調査票!$E:$AW,23,FALSE)="－","－",IF(VLOOKUP(A59,[7]令和4年度契約状況調査票!$E:$AW,7,FALSE)&lt;&gt;"",TEXT(VLOOKUP(A59,[7]令和4年度契約状況調査票!$E:$AW,16,FALSE),"#,##0円")&amp;CHAR(10)&amp;"(A)",VLOOKUP(A59,[7]令和4年度契約状況調査票!$E:$AW,16,FALSE))))))</f>
        <v>同種の他の契約の予定価格を類推されるおそれがあるため公表しない</v>
      </c>
      <c r="I59" s="17" t="str">
        <f>IF(A59="","",VLOOKUP(A59,[7]令和4年度契約状況調査票!$E:$AW,17,FALSE))</f>
        <v>@2,640円／人</v>
      </c>
      <c r="J59" s="18" t="str">
        <f>IF(A59="","",IF(VLOOKUP(A59,[7]令和4年度契約状況調査票!$E:$AW,16,FALSE)="他官署で調達手続きを実施のため","－",IF(VLOOKUP(A59,[7]令和4年度契約状況調査票!$E:$AW,23,FALSE)="②同種の他の契約の予定価格を類推されるおそれがあるため公表しない","－",IF(VLOOKUP(A59,[7]令和4年度契約状況調査票!$E:$AW,23,FALSE)="－","－",IF(VLOOKUP(A59,[7]令和4年度契約状況調査票!$E:$AW,7,FALSE)&lt;&gt;"",TEXT(VLOOKUP(A59,[7]令和4年度契約状況調査票!$E:$AW,19,FALSE),"#.0%")&amp;CHAR(10)&amp;"(B/A×100)",VLOOKUP(A59,[7]令和4年度契約状況調査票!$E:$AW,19,FALSE))))))</f>
        <v>－</v>
      </c>
      <c r="K59" s="19" t="str">
        <f>IF(A59="","",IF(VLOOKUP(A59,[7]令和4年度契約状況調査票!$E:$AW,12,FALSE)="①公益社団法人","公社",IF(VLOOKUP(A59,[7]令和4年度契約状況調査票!$E:$AW,12,FALSE)="②公益財団法人","公財","")))</f>
        <v/>
      </c>
      <c r="L59" s="19">
        <f>IF(A59="","",VLOOKUP(A59,[7]令和4年度契約状況調査票!$E:$AW,13,FALSE))</f>
        <v>0</v>
      </c>
      <c r="M59" s="20" t="str">
        <f>IF(A59="","",IF(VLOOKUP(A59,[7]令和4年度契約状況調査票!$E:$AW,13,FALSE)="国所管",VLOOKUP(A59,[7]令和4年度契約状況調査票!$E:$AW,24,FALSE),""))</f>
        <v/>
      </c>
      <c r="N59" s="21" t="str">
        <f>IF(A59="","",IF(AND(P59="○",O59="分担契約/単価契約"),"単価契約"&amp;CHAR(10)&amp;"予定調達総額 "&amp;TEXT(VLOOKUP(A59,[7]令和4年度契約状況調査票!$E:$AW,16,FALSE),"#,##0円")&amp;"(B)"&amp;CHAR(10)&amp;"分担契約"&amp;CHAR(10)&amp;VLOOKUP(A59,[7]令和4年度契約状況調査票!$E:$AW,32,FALSE),IF(AND(P59="○",O59="分担契約"),"分担契約"&amp;CHAR(10)&amp;"契約総額 "&amp;TEXT(VLOOKUP(A59,[7]令和4年度契約状況調査票!$E:$AW,16,FALSE),"#,##0円")&amp;"(B)"&amp;CHAR(10)&amp;VLOOKUP(A59,[7]令和4年度契約状況調査票!$E:$AW,32,FALSE),(IF(O59="分担契約/単価契約","単価契約"&amp;CHAR(10)&amp;"予定調達総額 "&amp;TEXT(VLOOKUP(A59,[7]令和4年度契約状況調査票!$E:$AW,16,FALSE),"#,##0円")&amp;CHAR(10)&amp;"分担契約"&amp;CHAR(10)&amp;VLOOKUP(A59,[7]令和4年度契約状況調査票!$E:$AW,32,FALSE),IF(O59="分担契約","分担契約"&amp;CHAR(10)&amp;"契約総額 "&amp;TEXT(VLOOKUP(A59,[7]令和4年度契約状況調査票!$E:$AW,16,FALSE),"#,##0円")&amp;CHAR(10)&amp;VLOOKUP(A59,[7]令和4年度契約状況調査票!$E:$AW,32,FALSE),IF(O59="単価契約","単価契約"&amp;CHAR(10)&amp;"予定調達総額 "&amp;TEXT(VLOOKUP(A59,[7]令和4年度契約状況調査票!$E:$AW,16,FALSE),"#,##0円")&amp;CHAR(10)&amp;VLOOKUP(A59,[7]令和4年度契約状況調査票!$E:$AW,32,FALSE),VLOOKUP(A59,[7]令和4年度契約状況調査票!$E:$AW,32,FALSE))))))))</f>
        <v>単価契約
予定調達総額
12,700,380円</v>
      </c>
      <c r="O59" s="10" t="str">
        <f>IF(A59="","",VLOOKUP(A59,[7]令和4年度契約状況調査票!$E:$CE,53,FALSE))</f>
        <v>×</v>
      </c>
      <c r="P59" s="10" t="str">
        <f>IF(A59="","",IF(VLOOKUP(A59,[7]令和4年度契約状況調査票!$E:$AW,14,FALSE)="他官署で調達手続きを実施のため","×",IF(VLOOKUP(A59,[7]令和4年度契約状況調査票!$E:$AW,21,FALSE)="②同種の他の契約の予定価格を類推されるおそれがあるため公表しない","×","○")))</f>
        <v>○</v>
      </c>
    </row>
    <row r="60" spans="1:16" s="10" customFormat="1" ht="60" customHeight="1">
      <c r="A60" s="11" t="str">
        <f>IF(MAX([7]令和4年度契約状況調査票!E22:E65)&gt;=ROW()-5,ROW()-5,"")</f>
        <v/>
      </c>
      <c r="B60" s="12" t="str">
        <f>IF(A60="","",VLOOKUP(A60,[7]令和4年度契約状況調査票!$E:$AW,5,FALSE))</f>
        <v/>
      </c>
      <c r="C60" s="13" t="s">
        <v>15</v>
      </c>
      <c r="D60" s="14" t="str">
        <f>IF(A60="","",VLOOKUP(A60,[7]令和4年度契約状況調査票!$E:$AW,9,FALSE))</f>
        <v/>
      </c>
      <c r="E60" s="12" t="str">
        <f>IF(A60="","",VLOOKUP(A60,[7]令和4年度契約状況調査票!$E:$AW,10,FALSE))</f>
        <v/>
      </c>
      <c r="F60" s="15" t="str">
        <f>IF(A60="","",VLOOKUP(A60,[7]令和4年度契約状況調査票!$E:$AW,11,FALSE))</f>
        <v/>
      </c>
      <c r="G60" s="16" t="str">
        <f>IF(A60="","",IF(VLOOKUP(A60,[7]令和4年度契約状況調査票!$E:$AW,14,FALSE)="②一般競争入札（総合評価方式）","一般競争入札"&amp;CHAR(10)&amp;"（総合評価方式）","一般競争入札"))</f>
        <v/>
      </c>
      <c r="H60" s="17" t="str">
        <f>IF(A60="","",IF(VLOOKUP(A60,[7]令和4年度契約状況調査票!$E:$AW,16,FALSE)="他官署で調達手続きを実施のため","他官署で調達手続きを実施のため",IF(VLOOKUP(A60,[7]令和4年度契約状況調査票!$E:$AW,23,FALSE)="②同種の他の契約の予定価格を類推されるおそれがあるため公表しない","同種の他の契約の予定価格を類推されるおそれがあるため公表しない",IF(VLOOKUP(A60,[7]令和4年度契約状況調査票!$E:$AW,23,FALSE)="－","－",IF(VLOOKUP(A60,[7]令和4年度契約状況調査票!$E:$AW,7,FALSE)&lt;&gt;"",TEXT(VLOOKUP(A60,[7]令和4年度契約状況調査票!$E:$AW,16,FALSE),"#,##0円")&amp;CHAR(10)&amp;"(A)",VLOOKUP(A60,[7]令和4年度契約状況調査票!$E:$AW,16,FALSE))))))</f>
        <v/>
      </c>
      <c r="I60" s="17" t="str">
        <f>IF(A60="","",VLOOKUP(A60,[7]令和4年度契約状況調査票!$E:$AW,17,FALSE))</f>
        <v/>
      </c>
      <c r="J60" s="18" t="str">
        <f>IF(A60="","",IF(VLOOKUP(A60,[7]令和4年度契約状況調査票!$E:$AW,16,FALSE)="他官署で調達手続きを実施のため","－",IF(VLOOKUP(A60,[7]令和4年度契約状況調査票!$E:$AW,23,FALSE)="②同種の他の契約の予定価格を類推されるおそれがあるため公表しない","－",IF(VLOOKUP(A60,[7]令和4年度契約状況調査票!$E:$AW,23,FALSE)="－","－",IF(VLOOKUP(A60,[7]令和4年度契約状況調査票!$E:$AW,7,FALSE)&lt;&gt;"",TEXT(VLOOKUP(A60,[7]令和4年度契約状況調査票!$E:$AW,19,FALSE),"#.0%")&amp;CHAR(10)&amp;"(B/A×100)",VLOOKUP(A60,[7]令和4年度契約状況調査票!$E:$AW,19,FALSE))))))</f>
        <v/>
      </c>
      <c r="K60" s="19" t="str">
        <f>IF(A60="","",IF(VLOOKUP(A60,[7]令和4年度契約状況調査票!$E:$AW,12,FALSE)="①公益社団法人","公社",IF(VLOOKUP(A60,[7]令和4年度契約状況調査票!$E:$AW,12,FALSE)="②公益財団法人","公財","")))</f>
        <v/>
      </c>
      <c r="L60" s="19" t="str">
        <f>IF(A60="","",VLOOKUP(A60,[7]令和4年度契約状況調査票!$E:$AW,13,FALSE))</f>
        <v/>
      </c>
      <c r="M60" s="20" t="str">
        <f>IF(A60="","",IF(VLOOKUP(A60,[7]令和4年度契約状況調査票!$E:$AW,13,FALSE)="国所管",VLOOKUP(A60,[7]令和4年度契約状況調査票!$E:$AW,24,FALSE),""))</f>
        <v/>
      </c>
      <c r="N60" s="21" t="str">
        <f>IF(A60="","",IF(AND(P60="○",O60="分担契約/単価契約"),"単価契約"&amp;CHAR(10)&amp;"予定調達総額 "&amp;TEXT(VLOOKUP(A60,[7]令和4年度契約状況調査票!$E:$AW,16,FALSE),"#,##0円")&amp;"(B)"&amp;CHAR(10)&amp;"分担契約"&amp;CHAR(10)&amp;VLOOKUP(A60,[7]令和4年度契約状況調査票!$E:$AW,32,FALSE),IF(AND(P60="○",O60="分担契約"),"分担契約"&amp;CHAR(10)&amp;"契約総額 "&amp;TEXT(VLOOKUP(A60,[7]令和4年度契約状況調査票!$E:$AW,16,FALSE),"#,##0円")&amp;"(B)"&amp;CHAR(10)&amp;VLOOKUP(A60,[7]令和4年度契約状況調査票!$E:$AW,32,FALSE),(IF(O60="分担契約/単価契約","単価契約"&amp;CHAR(10)&amp;"予定調達総額 "&amp;TEXT(VLOOKUP(A60,[7]令和4年度契約状況調査票!$E:$AW,16,FALSE),"#,##0円")&amp;CHAR(10)&amp;"分担契約"&amp;CHAR(10)&amp;VLOOKUP(A60,[7]令和4年度契約状況調査票!$E:$AW,32,FALSE),IF(O60="分担契約","分担契約"&amp;CHAR(10)&amp;"契約総額 "&amp;TEXT(VLOOKUP(A60,[7]令和4年度契約状況調査票!$E:$AW,16,FALSE),"#,##0円")&amp;CHAR(10)&amp;VLOOKUP(A60,[7]令和4年度契約状況調査票!$E:$AW,32,FALSE),IF(O60="単価契約","単価契約"&amp;CHAR(10)&amp;"予定調達総額 "&amp;TEXT(VLOOKUP(A60,[7]令和4年度契約状況調査票!$E:$AW,16,FALSE),"#,##0円")&amp;CHAR(10)&amp;VLOOKUP(A60,[7]令和4年度契約状況調査票!$E:$AW,32,FALSE),VLOOKUP(A60,[7]令和4年度契約状況調査票!$E:$AW,32,FALSE))))))))</f>
        <v/>
      </c>
      <c r="O60" s="10" t="str">
        <f>IF(A60="","",VLOOKUP(A60,[7]令和4年度契約状況調査票!$E:$CE,53,FALSE))</f>
        <v/>
      </c>
      <c r="P60" s="10" t="str">
        <f>IF(A60="","",IF(VLOOKUP(A60,[7]令和4年度契約状況調査票!$E:$AW,14,FALSE)="他官署で調達手続きを実施のため","×",IF(VLOOKUP(A60,[7]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60"/>
    <dataValidation operator="greaterThanOrEqual" allowBlank="1" showInputMessage="1" showErrorMessage="1" errorTitle="注意" error="プルダウンメニューから選択して下さい_x000a_" sqref="G6:G6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2022-12-01T05:27:03Z</cp:lastPrinted>
  <dcterms:created xsi:type="dcterms:W3CDTF">2022-11-30T06:13:27Z</dcterms:created>
  <dcterms:modified xsi:type="dcterms:W3CDTF">2022-12-01T09:48:54Z</dcterms:modified>
</cp:coreProperties>
</file>