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4.01\"/>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別紙様式３!$A$5:$N$15</definedName>
    <definedName name="aaa">[1]契約状況コード表!$F$5:$F$9</definedName>
    <definedName name="aaaa">[1]契約状況コード表!$G$5:$G$6</definedName>
    <definedName name="_xlnm.Print_Area" localSheetId="0">別紙様式３!$B$1:$N$15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P15" i="1" s="1"/>
  <c r="A14" i="1"/>
  <c r="P14" i="1" s="1"/>
  <c r="A13" i="1"/>
  <c r="P13" i="1" s="1"/>
  <c r="A12" i="1"/>
  <c r="P12" i="1" s="1"/>
  <c r="A11" i="1"/>
  <c r="P11" i="1" s="1"/>
  <c r="A10" i="1"/>
  <c r="P10" i="1" s="1"/>
  <c r="A9" i="1"/>
  <c r="P9" i="1" s="1"/>
  <c r="E8" i="1"/>
  <c r="A8" i="1"/>
  <c r="N8" i="1" s="1"/>
  <c r="A7" i="1"/>
  <c r="O7" i="1" s="1"/>
  <c r="A6" i="1"/>
  <c r="O6" i="1" s="1"/>
  <c r="D6" i="1" l="1"/>
  <c r="G8" i="1"/>
  <c r="L8" i="1"/>
  <c r="P7" i="1"/>
  <c r="K8" i="1"/>
  <c r="P8" i="1"/>
  <c r="H6" i="1"/>
  <c r="D7" i="1"/>
  <c r="L6" i="1"/>
  <c r="H7" i="1"/>
  <c r="B8" i="1"/>
  <c r="H8" i="1"/>
  <c r="M8" i="1"/>
  <c r="P6" i="1"/>
  <c r="L7" i="1"/>
  <c r="D8" i="1"/>
  <c r="I8" i="1"/>
  <c r="O8" i="1"/>
  <c r="E10" i="1"/>
  <c r="I10" i="1"/>
  <c r="M10" i="1"/>
  <c r="E13" i="1"/>
  <c r="I13" i="1"/>
  <c r="M13" i="1"/>
  <c r="E14" i="1"/>
  <c r="I14" i="1"/>
  <c r="M14" i="1"/>
  <c r="I15" i="1"/>
  <c r="I6" i="1"/>
  <c r="E7" i="1"/>
  <c r="I7" i="1"/>
  <c r="M7" i="1"/>
  <c r="F8" i="1"/>
  <c r="J8" i="1"/>
  <c r="B9" i="1"/>
  <c r="F9" i="1"/>
  <c r="J9" i="1"/>
  <c r="N9" i="1"/>
  <c r="B10" i="1"/>
  <c r="F10" i="1"/>
  <c r="J10" i="1"/>
  <c r="N10" i="1"/>
  <c r="B11" i="1"/>
  <c r="F11" i="1"/>
  <c r="J11" i="1"/>
  <c r="N11" i="1"/>
  <c r="B12" i="1"/>
  <c r="F12" i="1"/>
  <c r="J12" i="1"/>
  <c r="N12" i="1"/>
  <c r="B13" i="1"/>
  <c r="F13" i="1"/>
  <c r="J13" i="1"/>
  <c r="N13" i="1"/>
  <c r="B14" i="1"/>
  <c r="F14" i="1"/>
  <c r="J14" i="1"/>
  <c r="N14" i="1"/>
  <c r="B15" i="1"/>
  <c r="F15" i="1"/>
  <c r="J15" i="1"/>
  <c r="N15" i="1"/>
  <c r="M9" i="1"/>
  <c r="E15" i="1"/>
  <c r="M15" i="1"/>
  <c r="E6" i="1"/>
  <c r="B6" i="1"/>
  <c r="F6" i="1"/>
  <c r="J6" i="1"/>
  <c r="N6" i="1"/>
  <c r="B7" i="1"/>
  <c r="F7" i="1"/>
  <c r="J7" i="1"/>
  <c r="N7" i="1"/>
  <c r="C9" i="1"/>
  <c r="G9" i="1"/>
  <c r="K9" i="1"/>
  <c r="O9" i="1"/>
  <c r="C10" i="1"/>
  <c r="G10" i="1"/>
  <c r="K10" i="1"/>
  <c r="O10" i="1"/>
  <c r="C11" i="1"/>
  <c r="G11" i="1"/>
  <c r="K11" i="1"/>
  <c r="O11" i="1"/>
  <c r="C12" i="1"/>
  <c r="G12" i="1"/>
  <c r="K12" i="1"/>
  <c r="O12" i="1"/>
  <c r="C13" i="1"/>
  <c r="G13" i="1"/>
  <c r="K13" i="1"/>
  <c r="O13" i="1"/>
  <c r="C14" i="1"/>
  <c r="G14" i="1"/>
  <c r="K14" i="1"/>
  <c r="O14" i="1"/>
  <c r="C15" i="1"/>
  <c r="G15" i="1"/>
  <c r="K15" i="1"/>
  <c r="O15" i="1"/>
  <c r="E9" i="1"/>
  <c r="I9" i="1"/>
  <c r="E11" i="1"/>
  <c r="I11" i="1"/>
  <c r="M11" i="1"/>
  <c r="E12" i="1"/>
  <c r="I12" i="1"/>
  <c r="M12" i="1"/>
  <c r="M6" i="1"/>
  <c r="C6" i="1"/>
  <c r="G6" i="1"/>
  <c r="K6" i="1"/>
  <c r="C7" i="1"/>
  <c r="G7" i="1"/>
  <c r="K7" i="1"/>
  <c r="D9" i="1"/>
  <c r="H9" i="1"/>
  <c r="L9" i="1"/>
  <c r="D10" i="1"/>
  <c r="H10" i="1"/>
  <c r="L10" i="1"/>
  <c r="D11" i="1"/>
  <c r="H11" i="1"/>
  <c r="L11" i="1"/>
  <c r="D12" i="1"/>
  <c r="H12" i="1"/>
  <c r="L12" i="1"/>
  <c r="D13" i="1"/>
  <c r="H13" i="1"/>
  <c r="L13" i="1"/>
  <c r="D14" i="1"/>
  <c r="H14" i="1"/>
  <c r="L14" i="1"/>
  <c r="D15" i="1"/>
  <c r="H15" i="1"/>
  <c r="L15"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<sst xmlns="http://schemas.openxmlformats.org/spreadsheetml/2006/main" count="16" uniqueCount="16">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</sst>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297;&#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2</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2</v>
          </cell>
          <cell r="AZ4">
            <v>0</v>
          </cell>
          <cell r="BA4">
            <v>0</v>
          </cell>
          <cell r="BB4">
            <v>0</v>
          </cell>
          <cell r="BC4"/>
          <cell r="BD4"/>
          <cell r="BE4"/>
          <cell r="BF4"/>
          <cell r="BG4"/>
          <cell r="BH4"/>
          <cell r="BI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E6">
            <v>1</v>
          </cell>
          <cell r="F6" t="str">
            <v/>
          </cell>
          <cell r="G6" t="str">
            <v>Dg120</v>
          </cell>
          <cell r="H6" t="str">
            <v>⑩役務</v>
          </cell>
          <cell r="I6" t="str">
            <v>確定申告会場で使用する備品等借上げ及び設営等業務
ハイカウンターW1,800×Ｄ600×H930　14,425日ほか</v>
          </cell>
          <cell r="J6" t="str">
            <v>支出負担行為担当官
金沢国税局総務部次長
中村　憲二
石川県金沢市広坂２－２－６０</v>
          </cell>
          <cell r="K6"/>
          <cell r="L6"/>
          <cell r="M6">
            <v>44566</v>
          </cell>
          <cell r="N6" t="str">
            <v>株式会社ＪＲ西日本コミュニケーションズ
大阪府大阪市北区堂島１－６－２０　堂島アバンザ８階</v>
          </cell>
          <cell r="O6">
            <v>8120001064792</v>
          </cell>
          <cell r="P6" t="str">
            <v>①一般競争入札</v>
          </cell>
          <cell r="Q6"/>
          <cell r="R6">
            <v>13663104</v>
          </cell>
          <cell r="S6" t="str">
            <v>@185.9円／日ほか</v>
          </cell>
          <cell r="T6">
            <v>10780000</v>
          </cell>
          <cell r="U6">
            <v>0.78800000000000003</v>
          </cell>
          <cell r="V6"/>
          <cell r="W6"/>
          <cell r="X6"/>
          <cell r="Y6" t="str">
            <v>②同種の他の契約の予定価格を類推されるおそれがあるため公表しない</v>
          </cell>
          <cell r="Z6">
            <v>2</v>
          </cell>
          <cell r="AA6">
            <v>0</v>
          </cell>
          <cell r="AB6"/>
          <cell r="AC6"/>
          <cell r="AD6"/>
          <cell r="AE6" t="str">
            <v>⑥その他の法人等</v>
          </cell>
          <cell r="AF6"/>
          <cell r="AG6"/>
          <cell r="AH6"/>
          <cell r="AI6"/>
          <cell r="AJ6"/>
          <cell r="AK6"/>
          <cell r="AL6"/>
          <cell r="AM6" t="str">
            <v>○</v>
          </cell>
          <cell r="AN6" t="str">
            <v>⑧その他</v>
          </cell>
          <cell r="AO6"/>
          <cell r="AP6" t="str">
            <v>公告前から、ぜひ参加したいという業者の申し出があったため、声掛けを行った。</v>
          </cell>
          <cell r="AQ6"/>
          <cell r="AR6"/>
          <cell r="AS6"/>
          <cell r="AT6" t="str">
            <v>○</v>
          </cell>
          <cell r="AU6"/>
          <cell r="AV6"/>
          <cell r="AW6"/>
          <cell r="AX6" t="str">
            <v>年間支払金額</v>
          </cell>
          <cell r="AY6" t="str">
            <v>○</v>
          </cell>
          <cell r="AZ6" t="str">
            <v>×</v>
          </cell>
          <cell r="BA6" t="str">
            <v>×</v>
          </cell>
          <cell r="BB6" t="str">
            <v>×</v>
          </cell>
          <cell r="BC6" t="str">
            <v/>
          </cell>
          <cell r="BD6" t="str">
            <v>⑩役務</v>
          </cell>
          <cell r="BE6" t="str">
            <v>単価契約</v>
          </cell>
          <cell r="BF6" t="str">
            <v/>
          </cell>
          <cell r="BG6" t="str">
            <v>○</v>
          </cell>
          <cell r="BH6" t="b">
            <v>1</v>
          </cell>
          <cell r="BI6" t="b">
            <v>1</v>
          </cell>
        </row>
        <row r="7">
          <cell r="E7">
            <v>2</v>
          </cell>
          <cell r="F7" t="str">
            <v/>
          </cell>
          <cell r="G7" t="str">
            <v>Dg121</v>
          </cell>
          <cell r="H7" t="str">
            <v>⑦物品等購入</v>
          </cell>
          <cell r="I7" t="str">
            <v>福井春山合同庁舎　会議用テーブル等の購入
会議用テーブルW1,500×D600×H720　39台ほか2品目</v>
          </cell>
          <cell r="J7" t="str">
            <v>支出負担行為担当官
金沢国税局総務部次長
中村　憲二
石川県金沢市広坂２－２－６０
ほか１０官署</v>
          </cell>
          <cell r="K7" t="str">
            <v>③合庁</v>
          </cell>
          <cell r="L7" t="str">
            <v>×</v>
          </cell>
          <cell r="M7">
            <v>44579</v>
          </cell>
          <cell r="N7" t="str">
            <v>エフケーユーテクニカル株式会社
福井県福井市和田東１－８１３</v>
          </cell>
          <cell r="O7">
            <v>1210001000547</v>
          </cell>
          <cell r="P7" t="str">
            <v>①一般競争入札</v>
          </cell>
          <cell r="Q7"/>
          <cell r="R7" t="str">
            <v>他官署で調達手続きを実施のため</v>
          </cell>
          <cell r="S7">
            <v>2096110</v>
          </cell>
          <cell r="T7">
            <v>3853190</v>
          </cell>
          <cell r="U7" t="str">
            <v>－</v>
          </cell>
          <cell r="V7"/>
          <cell r="W7"/>
          <cell r="X7"/>
          <cell r="Y7"/>
          <cell r="Z7"/>
          <cell r="AA7"/>
          <cell r="AB7"/>
          <cell r="AC7"/>
          <cell r="AD7"/>
          <cell r="AE7" t="str">
            <v>⑥その他の法人等</v>
          </cell>
          <cell r="AF7"/>
          <cell r="AG7"/>
          <cell r="AH7"/>
          <cell r="AI7"/>
          <cell r="AJ7"/>
          <cell r="AK7"/>
          <cell r="AL7"/>
          <cell r="AM7"/>
          <cell r="AN7"/>
          <cell r="AO7"/>
          <cell r="AP7"/>
          <cell r="AQ7"/>
          <cell r="AR7"/>
          <cell r="AS7"/>
          <cell r="AT7"/>
          <cell r="AU7"/>
          <cell r="AV7"/>
          <cell r="AW7"/>
          <cell r="AX7" t="str">
            <v>年間支払金額(自官署のみ)</v>
          </cell>
          <cell r="AY7" t="str">
            <v>○</v>
          </cell>
          <cell r="AZ7" t="str">
            <v>×</v>
          </cell>
          <cell r="BA7" t="str">
            <v>×</v>
          </cell>
          <cell r="BB7" t="str">
            <v>×</v>
          </cell>
          <cell r="BC7" t="str">
            <v/>
          </cell>
          <cell r="BD7" t="str">
            <v>⑦物品等購入</v>
          </cell>
          <cell r="BE7" t="str">
            <v>分担契約</v>
          </cell>
          <cell r="BF7" t="str">
            <v/>
          </cell>
          <cell r="BG7" t="str">
            <v>○</v>
          </cell>
          <cell r="BH7" t="b">
            <v>1</v>
          </cell>
          <cell r="BI7" t="b">
            <v>1</v>
          </cell>
        </row>
        <row r="8">
          <cell r="E8" t="str">
            <v/>
          </cell>
          <cell r="F8" t="str">
            <v/>
          </cell>
          <cell r="G8"/>
          <cell r="H8"/>
          <cell r="I8"/>
          <cell r="J8"/>
          <cell r="K8"/>
          <cell r="L8"/>
          <cell r="M8"/>
          <cell r="N8"/>
          <cell r="O8"/>
          <cell r="P8"/>
          <cell r="Q8"/>
          <cell r="R8"/>
          <cell r="S8"/>
          <cell r="T8"/>
          <cell r="U8" t="str">
            <v>－</v>
          </cell>
          <cell r="V8"/>
          <cell r="W8"/>
          <cell r="X8"/>
          <cell r="Y8"/>
          <cell r="Z8"/>
          <cell r="AA8"/>
          <cell r="AB8"/>
          <cell r="AC8"/>
          <cell r="AD8"/>
          <cell r="AE8"/>
          <cell r="AF8"/>
          <cell r="AG8"/>
          <cell r="AH8"/>
          <cell r="AI8"/>
          <cell r="AJ8"/>
          <cell r="AK8"/>
          <cell r="AL8"/>
          <cell r="AM8"/>
          <cell r="AN8"/>
          <cell r="AO8"/>
          <cell r="AP8"/>
          <cell r="AQ8"/>
          <cell r="AR8"/>
          <cell r="AS8"/>
          <cell r="AT8"/>
          <cell r="AU8"/>
          <cell r="AV8"/>
          <cell r="AW8"/>
          <cell r="AX8" t="str">
            <v>予定価格</v>
          </cell>
          <cell r="AY8" t="str">
            <v>×</v>
          </cell>
          <cell r="AZ8" t="str">
            <v>×</v>
          </cell>
          <cell r="BA8" t="str">
            <v>×</v>
          </cell>
          <cell r="BB8" t="str">
            <v>×</v>
          </cell>
          <cell r="BC8" t="str">
            <v/>
          </cell>
          <cell r="BD8">
            <v>0</v>
          </cell>
          <cell r="BE8" t="str">
            <v/>
          </cell>
          <cell r="BF8" t="str">
            <v/>
          </cell>
          <cell r="BG8" t="str">
            <v>○</v>
          </cell>
          <cell r="BH8" t="b">
            <v>1</v>
          </cell>
          <cell r="BI8" t="b">
            <v>1</v>
          </cell>
        </row>
        <row r="9">
          <cell r="E9" t="str">
            <v/>
          </cell>
          <cell r="F9" t="str">
            <v/>
          </cell>
          <cell r="G9"/>
          <cell r="H9"/>
          <cell r="I9"/>
          <cell r="J9"/>
          <cell r="K9"/>
          <cell r="L9"/>
          <cell r="M9"/>
          <cell r="N9"/>
          <cell r="O9"/>
          <cell r="P9"/>
          <cell r="Q9"/>
          <cell r="R9"/>
          <cell r="S9"/>
          <cell r="T9"/>
          <cell r="U9" t="str">
            <v>－</v>
          </cell>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t="str">
            <v>予定価格</v>
          </cell>
          <cell r="AY9" t="str">
            <v>×</v>
          </cell>
          <cell r="AZ9" t="str">
            <v>×</v>
          </cell>
          <cell r="BA9" t="str">
            <v>×</v>
          </cell>
          <cell r="BB9" t="str">
            <v>×</v>
          </cell>
          <cell r="BC9" t="str">
            <v/>
          </cell>
          <cell r="BD9">
            <v>0</v>
          </cell>
          <cell r="BE9" t="str">
            <v/>
          </cell>
          <cell r="BF9" t="str">
            <v/>
          </cell>
          <cell r="BG9" t="str">
            <v>○</v>
          </cell>
          <cell r="BH9" t="b">
            <v>1</v>
          </cell>
          <cell r="BI9" t="b">
            <v>1</v>
          </cell>
        </row>
        <row r="10">
          <cell r="E10" t="str">
            <v/>
          </cell>
          <cell r="F10" t="str">
            <v/>
          </cell>
          <cell r="G10"/>
          <cell r="H10"/>
          <cell r="I10"/>
          <cell r="J10"/>
          <cell r="K10"/>
          <cell r="L10"/>
          <cell r="M10"/>
          <cell r="N10"/>
          <cell r="O10"/>
          <cell r="P10"/>
          <cell r="Q10"/>
          <cell r="R10"/>
          <cell r="S10"/>
          <cell r="T10"/>
          <cell r="U10" t="str">
            <v>－</v>
          </cell>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t="str">
            <v>予定価格</v>
          </cell>
          <cell r="AY10" t="str">
            <v>×</v>
          </cell>
          <cell r="AZ10" t="str">
            <v>×</v>
          </cell>
          <cell r="BA10" t="str">
            <v>×</v>
          </cell>
          <cell r="BB10" t="str">
            <v>×</v>
          </cell>
          <cell r="BC10" t="str">
            <v/>
          </cell>
          <cell r="BD10">
            <v>0</v>
          </cell>
          <cell r="BE10" t="str">
            <v/>
          </cell>
          <cell r="BF10" t="str">
            <v/>
          </cell>
          <cell r="BG10" t="str">
            <v>○</v>
          </cell>
          <cell r="BH10" t="b">
            <v>1</v>
          </cell>
          <cell r="BI10" t="b">
            <v>1</v>
          </cell>
        </row>
        <row r="11">
          <cell r="E11" t="str">
            <v/>
          </cell>
          <cell r="F11" t="str">
            <v/>
          </cell>
          <cell r="G11"/>
          <cell r="H11"/>
          <cell r="I11"/>
          <cell r="J11"/>
          <cell r="K11"/>
          <cell r="L11"/>
          <cell r="M11"/>
          <cell r="N11"/>
          <cell r="O11"/>
          <cell r="P11"/>
          <cell r="Q11"/>
          <cell r="R11"/>
          <cell r="S11"/>
          <cell r="T11"/>
          <cell r="U11" t="str">
            <v>－</v>
          </cell>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t="str">
            <v/>
          </cell>
          <cell r="BD11">
            <v>0</v>
          </cell>
          <cell r="BE11" t="str">
            <v/>
          </cell>
          <cell r="BF11" t="str">
            <v/>
          </cell>
          <cell r="BG11" t="str">
            <v>○</v>
          </cell>
          <cell r="BH11" t="b">
            <v>1</v>
          </cell>
          <cell r="BI11" t="b">
            <v>1</v>
          </cell>
        </row>
        <row r="12">
          <cell r="E12" t="str">
            <v/>
          </cell>
          <cell r="F12" t="str">
            <v/>
          </cell>
          <cell r="G12"/>
          <cell r="H12"/>
          <cell r="I12"/>
          <cell r="J12"/>
          <cell r="K12"/>
          <cell r="L12"/>
          <cell r="M12"/>
          <cell r="N12"/>
          <cell r="O12"/>
          <cell r="P12"/>
          <cell r="Q12"/>
          <cell r="R12"/>
          <cell r="S12"/>
          <cell r="T12"/>
          <cell r="U12" t="str">
            <v>－</v>
          </cell>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t="str">
            <v>予定価格</v>
          </cell>
          <cell r="AY12" t="str">
            <v>×</v>
          </cell>
          <cell r="AZ12" t="str">
            <v>×</v>
          </cell>
          <cell r="BA12" t="str">
            <v>×</v>
          </cell>
          <cell r="BB12" t="str">
            <v>×</v>
          </cell>
          <cell r="BC12" t="str">
            <v/>
          </cell>
          <cell r="BD12">
            <v>0</v>
          </cell>
          <cell r="BE12" t="str">
            <v/>
          </cell>
          <cell r="BF12" t="str">
            <v/>
          </cell>
          <cell r="BG12" t="str">
            <v>○</v>
          </cell>
          <cell r="BH12" t="b">
            <v>1</v>
          </cell>
          <cell r="BI12" t="b">
            <v>1</v>
          </cell>
        </row>
        <row r="13">
          <cell r="E13" t="str">
            <v/>
          </cell>
          <cell r="F13" t="str">
            <v/>
          </cell>
          <cell r="G13"/>
          <cell r="H13"/>
          <cell r="I13"/>
          <cell r="J13"/>
          <cell r="K13"/>
          <cell r="L13"/>
          <cell r="M13"/>
          <cell r="N13"/>
          <cell r="O13"/>
          <cell r="P13"/>
          <cell r="Q13"/>
          <cell r="R13"/>
          <cell r="S13"/>
          <cell r="T13"/>
          <cell r="U13" t="str">
            <v>－</v>
          </cell>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E14" t="str">
            <v/>
          </cell>
          <cell r="F14" t="str">
            <v/>
          </cell>
          <cell r="G14"/>
          <cell r="H14"/>
          <cell r="I14"/>
          <cell r="J14"/>
          <cell r="K14"/>
          <cell r="L14"/>
          <cell r="M14"/>
          <cell r="N14"/>
          <cell r="O14"/>
          <cell r="P14"/>
          <cell r="Q14"/>
          <cell r="R14"/>
          <cell r="S14"/>
          <cell r="T14"/>
          <cell r="U14" t="str">
            <v>－</v>
          </cell>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E15" t="str">
            <v/>
          </cell>
          <cell r="F15" t="str">
            <v/>
          </cell>
          <cell r="G15"/>
          <cell r="H15"/>
          <cell r="I15"/>
          <cell r="J15"/>
          <cell r="K15"/>
          <cell r="L15"/>
          <cell r="M15"/>
          <cell r="N15"/>
          <cell r="O15"/>
          <cell r="P15"/>
          <cell r="Q15"/>
          <cell r="R15"/>
          <cell r="S15"/>
          <cell r="T15"/>
          <cell r="U15" t="str">
            <v>－</v>
          </cell>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E16" t="str">
            <v/>
          </cell>
          <cell r="F16" t="str">
            <v/>
          </cell>
          <cell r="G16"/>
          <cell r="H16"/>
          <cell r="I16"/>
          <cell r="J16"/>
          <cell r="K16"/>
          <cell r="L16"/>
          <cell r="M16"/>
          <cell r="N16"/>
          <cell r="O16"/>
          <cell r="P16"/>
          <cell r="Q16"/>
          <cell r="R16"/>
          <cell r="S16"/>
          <cell r="T16"/>
          <cell r="U16" t="str">
            <v>－</v>
          </cell>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E17" t="str">
            <v/>
          </cell>
          <cell r="F17" t="str">
            <v/>
          </cell>
          <cell r="G17"/>
          <cell r="H17"/>
          <cell r="I17"/>
          <cell r="J17"/>
          <cell r="K17"/>
          <cell r="L17"/>
          <cell r="M17"/>
          <cell r="N17"/>
          <cell r="O17"/>
          <cell r="P17"/>
          <cell r="Q17"/>
          <cell r="R17"/>
          <cell r="S17"/>
          <cell r="T17"/>
          <cell r="U17" t="str">
            <v>－</v>
          </cell>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E18" t="str">
            <v/>
          </cell>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E19" t="str">
            <v/>
          </cell>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E20" t="str">
            <v/>
          </cell>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E21" t="str">
            <v/>
          </cell>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E22" t="str">
            <v/>
          </cell>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E23" t="str">
            <v/>
          </cell>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E24" t="str">
            <v/>
          </cell>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E25" t="str">
            <v/>
          </cell>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E26" t="str">
            <v/>
          </cell>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E27" t="str">
            <v/>
          </cell>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E28" t="str">
            <v/>
          </cell>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E29" t="str">
            <v/>
          </cell>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E30" t="str">
            <v/>
          </cell>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E31" t="str">
            <v/>
          </cell>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E32" t="str">
            <v/>
          </cell>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E33" t="str">
            <v/>
          </cell>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E34" t="str">
            <v/>
          </cell>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E35" t="str">
            <v/>
          </cell>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E36" t="str">
            <v/>
          </cell>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E37" t="str">
            <v/>
          </cell>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E38" t="str">
            <v/>
          </cell>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E39" t="str">
            <v/>
          </cell>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E40" t="str">
            <v/>
          </cell>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E41" t="str">
            <v/>
          </cell>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E42" t="str">
            <v/>
          </cell>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E43" t="str">
            <v/>
          </cell>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E44" t="str">
            <v/>
          </cell>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E45" t="str">
            <v/>
          </cell>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E46" t="str">
            <v/>
          </cell>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E47" t="str">
            <v/>
          </cell>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E48" t="str">
            <v/>
          </cell>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E49" t="str">
            <v/>
          </cell>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E50" t="str">
            <v/>
          </cell>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E51" t="str">
            <v/>
          </cell>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E52" t="str">
            <v/>
          </cell>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E53" t="str">
            <v/>
          </cell>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E54" t="str">
            <v/>
          </cell>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E55" t="str">
            <v/>
          </cell>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E56" t="str">
            <v/>
          </cell>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E57" t="str">
            <v/>
          </cell>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E58" t="str">
            <v/>
          </cell>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E59" t="str">
            <v/>
          </cell>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E60" t="str">
            <v/>
          </cell>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E61" t="str">
            <v/>
          </cell>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E62" t="str">
            <v/>
          </cell>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E63" t="str">
            <v/>
          </cell>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E64" t="str">
            <v/>
          </cell>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E65" t="str">
            <v/>
          </cell>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E66" t="str">
            <v/>
          </cell>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E67" t="str">
            <v/>
          </cell>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E68" t="str">
            <v/>
          </cell>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E69" t="str">
            <v/>
          </cell>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E70" t="str">
            <v/>
          </cell>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E71" t="str">
            <v/>
          </cell>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E72" t="str">
            <v/>
          </cell>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E73" t="str">
            <v/>
          </cell>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E74" t="str">
            <v/>
          </cell>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E75" t="str">
            <v/>
          </cell>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E76" t="str">
            <v/>
          </cell>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E77" t="str">
            <v/>
          </cell>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E78" t="str">
            <v/>
          </cell>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E79" t="str">
            <v/>
          </cell>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E80" t="str">
            <v/>
          </cell>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E81" t="str">
            <v/>
          </cell>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E82" t="str">
            <v/>
          </cell>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E83" t="str">
            <v/>
          </cell>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E84" t="str">
            <v/>
          </cell>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E85" t="str">
            <v/>
          </cell>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E86" t="str">
            <v/>
          </cell>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E87" t="str">
            <v/>
          </cell>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E88" t="str">
            <v/>
          </cell>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E89" t="str">
            <v/>
          </cell>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E90" t="str">
            <v/>
          </cell>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E91" t="str">
            <v/>
          </cell>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E92" t="str">
            <v/>
          </cell>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E93" t="str">
            <v/>
          </cell>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E94" t="str">
            <v/>
          </cell>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E95" t="str">
            <v/>
          </cell>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E96" t="str">
            <v/>
          </cell>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E97" t="str">
            <v/>
          </cell>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E98" t="str">
            <v/>
          </cell>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E99" t="str">
            <v/>
          </cell>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E100" t="str">
            <v/>
          </cell>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E101" t="str">
            <v/>
          </cell>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E102" t="str">
            <v/>
          </cell>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E103" t="str">
            <v/>
          </cell>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E104" t="str">
            <v/>
          </cell>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E105" t="str">
            <v/>
          </cell>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E106" t="str">
            <v/>
          </cell>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E107" t="str">
            <v/>
          </cell>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E108" t="str">
            <v/>
          </cell>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E109" t="str">
            <v/>
          </cell>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E110" t="str">
            <v/>
          </cell>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E111" t="str">
            <v/>
          </cell>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E112" t="str">
            <v/>
          </cell>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E113" t="str">
            <v/>
          </cell>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E114" t="str">
            <v/>
          </cell>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E115" t="str">
            <v/>
          </cell>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E116" t="str">
            <v/>
          </cell>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E117" t="str">
            <v/>
          </cell>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E118" t="str">
            <v/>
          </cell>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E119" t="str">
            <v/>
          </cell>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E120" t="str">
            <v/>
          </cell>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E121" t="str">
            <v/>
          </cell>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E122" t="str">
            <v/>
          </cell>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E123" t="str">
            <v/>
          </cell>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E124" t="str">
            <v/>
          </cell>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E125" t="str">
            <v/>
          </cell>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E126" t="str">
            <v/>
          </cell>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E127" t="str">
            <v/>
          </cell>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E128" t="str">
            <v/>
          </cell>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E129" t="str">
            <v/>
          </cell>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E130" t="str">
            <v/>
          </cell>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E131" t="str">
            <v/>
          </cell>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E132" t="str">
            <v/>
          </cell>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E133" t="str">
            <v/>
          </cell>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E134" t="str">
            <v/>
          </cell>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E135" t="str">
            <v/>
          </cell>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E136" t="str">
            <v/>
          </cell>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E137" t="str">
            <v/>
          </cell>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E138" t="str">
            <v/>
          </cell>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E139" t="str">
            <v/>
          </cell>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E140" t="str">
            <v/>
          </cell>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E141" t="str">
            <v/>
          </cell>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E142" t="str">
            <v/>
          </cell>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E143" t="str">
            <v/>
          </cell>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E144" t="str">
            <v/>
          </cell>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E145" t="str">
            <v/>
          </cell>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E146" t="str">
            <v/>
          </cell>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E147" t="str">
            <v/>
          </cell>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E148" t="str">
            <v/>
          </cell>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E149" t="str">
            <v/>
          </cell>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E150" t="str">
            <v/>
          </cell>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E151" t="str">
            <v/>
          </cell>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E152" t="str">
            <v/>
          </cell>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E153" t="str">
            <v/>
          </cell>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E154" t="str">
            <v/>
          </cell>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E155" t="str">
            <v/>
          </cell>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E156" t="str">
            <v/>
          </cell>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E157" t="str">
            <v/>
          </cell>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E158" t="str">
            <v/>
          </cell>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E159" t="str">
            <v/>
          </cell>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E160" t="str">
            <v/>
          </cell>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E161" t="str">
            <v/>
          </cell>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E162" t="str">
            <v/>
          </cell>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E163" t="str">
            <v/>
          </cell>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E164" t="str">
            <v/>
          </cell>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E165" t="str">
            <v/>
          </cell>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E166" t="str">
            <v/>
          </cell>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E167" t="str">
            <v/>
          </cell>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E168" t="str">
            <v/>
          </cell>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E169" t="str">
            <v/>
          </cell>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E170" t="str">
            <v/>
          </cell>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E171" t="str">
            <v/>
          </cell>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E172" t="str">
            <v/>
          </cell>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E173" t="str">
            <v/>
          </cell>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E174" t="str">
            <v/>
          </cell>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E175" t="str">
            <v/>
          </cell>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E176" t="str">
            <v/>
          </cell>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E177" t="str">
            <v/>
          </cell>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E178" t="str">
            <v/>
          </cell>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E179" t="str">
            <v/>
          </cell>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E180" t="str">
            <v/>
          </cell>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E181" t="str">
            <v/>
          </cell>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E182" t="str">
            <v/>
          </cell>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E183" t="str">
            <v/>
          </cell>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E184" t="str">
            <v/>
          </cell>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E185" t="str">
            <v/>
          </cell>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E186" t="str">
            <v/>
          </cell>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E187" t="str">
            <v/>
          </cell>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E188" t="str">
            <v/>
          </cell>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E189" t="str">
            <v/>
          </cell>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E190" t="str">
            <v/>
          </cell>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E191" t="str">
            <v/>
          </cell>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E192" t="str">
            <v/>
          </cell>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E193" t="str">
            <v/>
          </cell>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E194" t="str">
            <v/>
          </cell>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E195" t="str">
            <v/>
          </cell>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E196" t="str">
            <v/>
          </cell>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E197" t="str">
            <v/>
          </cell>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E198" t="str">
            <v/>
          </cell>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E199" t="str">
            <v/>
          </cell>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E200" t="str">
            <v/>
          </cell>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E201" t="str">
            <v/>
          </cell>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E202" t="str">
            <v/>
          </cell>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E203" t="str">
            <v/>
          </cell>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E204" t="str">
            <v/>
          </cell>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E205" t="str">
            <v/>
          </cell>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E206" t="str">
            <v/>
          </cell>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E207" t="str">
            <v/>
          </cell>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E208" t="str">
            <v/>
          </cell>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E209" t="str">
            <v/>
          </cell>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E210" t="str">
            <v/>
          </cell>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E211" t="str">
            <v/>
          </cell>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E212" t="str">
            <v/>
          </cell>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E213" t="str">
            <v/>
          </cell>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E214" t="str">
            <v/>
          </cell>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E215" t="str">
            <v/>
          </cell>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E216" t="str">
            <v/>
          </cell>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E217" t="str">
            <v/>
          </cell>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E218" t="str">
            <v/>
          </cell>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E219" t="str">
            <v/>
          </cell>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E220" t="str">
            <v/>
          </cell>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E221" t="str">
            <v/>
          </cell>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E222" t="str">
            <v/>
          </cell>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E223" t="str">
            <v/>
          </cell>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E224" t="str">
            <v/>
          </cell>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E225" t="str">
            <v/>
          </cell>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E226" t="str">
            <v/>
          </cell>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E227" t="str">
            <v/>
          </cell>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E228" t="str">
            <v/>
          </cell>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E229" t="str">
            <v/>
          </cell>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E230" t="str">
            <v/>
          </cell>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E231" t="str">
            <v/>
          </cell>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E232" t="str">
            <v/>
          </cell>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E233" t="str">
            <v/>
          </cell>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E234" t="str">
            <v/>
          </cell>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E235" t="str">
            <v/>
          </cell>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E236" t="str">
            <v/>
          </cell>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E237" t="str">
            <v/>
          </cell>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E238" t="str">
            <v/>
          </cell>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E239" t="str">
            <v/>
          </cell>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E240" t="str">
            <v/>
          </cell>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E241" t="str">
            <v/>
          </cell>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E242" t="str">
            <v/>
          </cell>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E243" t="str">
            <v/>
          </cell>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E244" t="str">
            <v/>
          </cell>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E245" t="str">
            <v/>
          </cell>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E246" t="str">
            <v/>
          </cell>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E247" t="str">
            <v/>
          </cell>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E248" t="str">
            <v/>
          </cell>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E249" t="str">
            <v/>
          </cell>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E250" t="str">
            <v/>
          </cell>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Zeros="0" tabSelected="1" topLeftCell="C1" zoomScaleNormal="100" zoomScaleSheetLayoutView="85" workbookViewId="0">
      <selection activeCell="F6" sqref="F6"/>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78" customHeight="1">
      <c r="A6" s="11">
        <f>IF(MAX([7]令和3年度契約状況調査票!E5:E250)&gt;=ROW()-5,ROW()-5,"")</f>
        <v>1</v>
      </c>
      <c r="B6" s="12" t="str">
        <f>IF(A6="","",VLOOKUP(A6,[7]令和3年度契約状況調査票!$E:$AR,5,FALSE))</f>
        <v>確定申告会場で使用する備品等借上げ及び設営等業務
ハイカウンターW1,800×Ｄ600×H930　14,425日ほか</v>
      </c>
      <c r="C6" s="13" t="str">
        <f>IF(A6="","",VLOOKUP(A6,[7]令和3年度契約状況調査票!$E:$AR,6,FALSE))</f>
        <v>支出負担行為担当官
金沢国税局総務部次長
中村　憲二
石川県金沢市広坂２－２－６０</v>
      </c>
      <c r="D6" s="14">
        <f>IF(A6="","",VLOOKUP(A6,[7]令和3年度契約状況調査票!$E:$AR,9,FALSE))</f>
        <v>44566</v>
      </c>
      <c r="E6" s="12" t="str">
        <f>IF(A6="","",VLOOKUP(A6,[7]令和3年度契約状況調査票!$E:$AR,10,FALSE))</f>
        <v>株式会社ＪＲ西日本コミュニケーションズ
大阪府大阪市北区堂島１－６－２０　堂島アバンザ８階</v>
      </c>
      <c r="F6" s="15">
        <f>IF(A6="","",VLOOKUP(A6,[7]令和3年度契約状況調査票!$E:$AR,11,FALSE))</f>
        <v>8120001064792</v>
      </c>
      <c r="G6" s="16" t="str">
        <f>IF(A6="","",IF(VLOOKUP(A6,[7]令和3年度契約状況調査票!$E:$AR,12,FALSE)="②一般競争入札（総合評価方式）","一般競争入札"&amp;CHAR(10)&amp;"（総合評価方式）","一般競争入札"))</f>
        <v>一般競争入札</v>
      </c>
      <c r="H6" s="17" t="str">
        <f>IF(A6="","",IF(VLOOKUP(A6,[7]令和3年度契約状況調査票!$E:$AR,14,FALSE)="他官署で調達手続きを実施のため","他官署で調達手続きを実施のため",IF(VLOOKUP(A6,[7]令和3年度契約状況調査票!$E:$AR,21,FALSE)="②同種の他の契約の予定価格を類推されるおそれがあるため公表しない","同種の他の契約の予定価格を類推されるおそれがあるため公表しない",IF(VLOOKUP(A6,[7]令和3年度契約状況調査票!$E:$AR,21,FALSE)="－","－",IF(VLOOKUP(A6,[7]令和3年度契約状況調査票!$E:$AR,7,FALSE)&lt;&gt;"",TEXT(VLOOKUP(A6,[7]令和3年度契約状況調査票!$E:$AR,14,FALSE),"#,##0円")&amp;CHAR(10)&amp;"(A)",VLOOKUP(A6,[7]令和3年度契約状況調査票!$E:$AR,14,FALSE))))))</f>
        <v>同種の他の契約の予定価格を類推されるおそれがあるため公表しない</v>
      </c>
      <c r="I6" s="17" t="str">
        <f>IF(A6="","",VLOOKUP(A6,[7]令和3年度契約状況調査票!$E:$AR,15,FALSE))</f>
        <v>@185.9円／日ほか</v>
      </c>
      <c r="J6" s="18" t="str">
        <f>IF(A6="","",IF(VLOOKUP(A6,[7]令和3年度契約状況調査票!$E:$AR,14,FALSE)="他官署で調達手続きを実施のため","－",IF(VLOOKUP(A6,[7]令和3年度契約状況調査票!$E:$AR,21,FALSE)="②同種の他の契約の予定価格を類推されるおそれがあるため公表しない","－",IF(VLOOKUP(A6,[7]令和3年度契約状況調査票!$E:$AR,21,FALSE)="－","－",IF(VLOOKUP(A6,[7]令和3年度契約状況調査票!$E:$AR,7,FALSE)&lt;&gt;"",TEXT(VLOOKUP(A6,[7]令和3年度契約状況調査票!$E:$AR,17,FALSE),"#.0%")&amp;CHAR(10)&amp;"(B/A×100)",VLOOKUP(A6,[7]令和3年度契約状況調査票!$E:$AR,17,FALSE))))))</f>
        <v>－</v>
      </c>
      <c r="K6" s="19" t="str">
        <f>IF(A6="","",IF(VLOOKUP(A6,[7]令和3年度契約状況調査票!$E:$AR,27,FALSE)="①公益社団法人","公社",IF(VLOOKUP(A6,[7]令和3年度契約状況調査票!$E:$AR,27,FALSE)="②公益財団法人","公財","")))</f>
        <v/>
      </c>
      <c r="L6" s="19">
        <f>IF(A6="","",VLOOKUP(A6,[7]令和3年度契約状況調査票!$E:$AR,28,FALSE))</f>
        <v>0</v>
      </c>
      <c r="M6" s="20" t="str">
        <f>IF(A6="","",IF(VLOOKUP(A6,[7]令和3年度契約状況調査票!$E:$AR,28,FALSE)="国所管",VLOOKUP(A6,[7]令和3年度契約状況調査票!$E:$AR,22,FALSE),""))</f>
        <v/>
      </c>
      <c r="N6" s="21" t="str">
        <f>IF(A6="","",IF(AND(P6="○",O6="分担契約/単価契約"),"単価契約"&amp;CHAR(10)&amp;"予定調達総額 "&amp;TEXT(VLOOKUP(A6,[7]令和3年度契約状況調査票!$E:$AR,16,FALSE),"#,##0円")&amp;"(B)"&amp;CHAR(10)&amp;"分担契約"&amp;CHAR(10)&amp;VLOOKUP(A6,[7]令和3年度契約状況調査票!$E:$AR,32,FALSE),IF(AND(P6="○",O6="分担契約"),"分担契約"&amp;CHAR(10)&amp;"契約総額 "&amp;TEXT(VLOOKUP(A6,[7]令和3年度契約状況調査票!$E:$AR,16,FALSE),"#,##0円")&amp;"(B)"&amp;CHAR(10)&amp;VLOOKUP(A6,[7]令和3年度契約状況調査票!$E:$AR,32,FALSE),(IF(O6="分担契約/単価契約","単価契約"&amp;CHAR(10)&amp;"予定調達総額 "&amp;TEXT(VLOOKUP(A6,[7]令和3年度契約状況調査票!$E:$AR,16,FALSE),"#,##0円")&amp;CHAR(10)&amp;"分担契約"&amp;CHAR(10)&amp;VLOOKUP(A6,[7]令和3年度契約状況調査票!$E:$AR,32,FALSE),IF(O6="分担契約","分担契約"&amp;CHAR(10)&amp;"契約総額 "&amp;TEXT(VLOOKUP(A6,[7]令和3年度契約状況調査票!$E:$AR,16,FALSE),"#,##0円")&amp;CHAR(10)&amp;VLOOKUP(A6,[7]令和3年度契約状況調査票!$E:$AR,32,FALSE),IF(O6="単価契約","単価契約"&amp;CHAR(10)&amp;"予定調達総額 "&amp;TEXT(VLOOKUP(A6,[7]令和3年度契約状況調査票!$E:$AR,16,FALSE),"#,##0円")&amp;CHAR(10)&amp;VLOOKUP(A6,[7]令和3年度契約状況調査票!$E:$AR,32,FALSE),VLOOKUP(A6,[7]令和3年度契約状況調査票!$E:$AR,32,FALSE))))))))</f>
        <v xml:space="preserve">単価契約
予定調達総額 10,780,000円
</v>
      </c>
      <c r="O6" s="10" t="str">
        <f>IF(A6="","",VLOOKUP(A6,[7]令和3年度契約状況調査票!$E:$BY,53,FALSE))</f>
        <v>単価契約</v>
      </c>
      <c r="P6" s="10" t="str">
        <f>IF(A6="","",IF(VLOOKUP(A6,[7]令和3年度契約状況調査票!$E:$AR,14,FALSE)="他官署で調達手続きを実施のため","×",IF(VLOOKUP(A6,[7]令和3年度契約状況調査票!$E:$AR,21,FALSE)="②同種の他の契約の予定価格を類推されるおそれがあるため公表しない","×","○")))</f>
        <v>×</v>
      </c>
    </row>
    <row r="7" spans="1:16" s="10" customFormat="1" ht="60" customHeight="1">
      <c r="A7" s="11">
        <f>IF(MAX([7]令和3年度契約状況調査票!E6:E251)&gt;=ROW()-5,ROW()-5,"")</f>
        <v>2</v>
      </c>
      <c r="B7" s="12" t="str">
        <f>IF(A7="","",VLOOKUP(A7,[7]令和3年度契約状況調査票!$E:$AR,5,FALSE))</f>
        <v>福井春山合同庁舎　会議用テーブル等の購入
会議用テーブルW1,500×D600×H720　39台ほか2品目</v>
      </c>
      <c r="C7" s="13" t="str">
        <f>IF(A7="","",VLOOKUP(A7,[7]令和3年度契約状況調査票!$E:$AR,6,FALSE))</f>
        <v>支出負担行為担当官
金沢国税局総務部次長
中村　憲二
石川県金沢市広坂２－２－６０
ほか１０官署</v>
      </c>
      <c r="D7" s="14">
        <f>IF(A7="","",VLOOKUP(A7,[7]令和3年度契約状況調査票!$E:$AR,9,FALSE))</f>
        <v>44579</v>
      </c>
      <c r="E7" s="12" t="str">
        <f>IF(A7="","",VLOOKUP(A7,[7]令和3年度契約状況調査票!$E:$AR,10,FALSE))</f>
        <v>エフケーユーテクニカル株式会社
福井県福井市和田東１－８１３</v>
      </c>
      <c r="F7" s="15">
        <f>IF(A7="","",VLOOKUP(A7,[7]令和3年度契約状況調査票!$E:$AR,11,FALSE))</f>
        <v>1210001000547</v>
      </c>
      <c r="G7" s="16" t="str">
        <f>IF(A7="","",IF(VLOOKUP(A7,[7]令和3年度契約状況調査票!$E:$AR,12,FALSE)="②一般競争入札（総合評価方式）","一般競争入札"&amp;CHAR(10)&amp;"（総合評価方式）","一般競争入札"))</f>
        <v>一般競争入札</v>
      </c>
      <c r="H7" s="17" t="str">
        <f>IF(A7="","",IF(VLOOKUP(A7,[7]令和3年度契約状況調査票!$E:$AR,14,FALSE)="他官署で調達手続きを実施のため","他官署で調達手続きを実施のため",IF(VLOOKUP(A7,[7]令和3年度契約状況調査票!$E:$AR,21,FALSE)="②同種の他の契約の予定価格を類推されるおそれがあるため公表しない","同種の他の契約の予定価格を類推されるおそれがあるため公表しない",IF(VLOOKUP(A7,[7]令和3年度契約状況調査票!$E:$AR,21,FALSE)="－","－",IF(VLOOKUP(A7,[7]令和3年度契約状況調査票!$E:$AR,7,FALSE)&lt;&gt;"",TEXT(VLOOKUP(A7,[7]令和3年度契約状況調査票!$E:$AR,14,FALSE),"#,##0円")&amp;CHAR(10)&amp;"(A)",VLOOKUP(A7,[7]令和3年度契約状況調査票!$E:$AR,14,FALSE))))))</f>
        <v>他官署で調達手続きを実施のため</v>
      </c>
      <c r="I7" s="17">
        <f>IF(A7="","",VLOOKUP(A7,[7]令和3年度契約状況調査票!$E:$AR,15,FALSE))</f>
        <v>2096110</v>
      </c>
      <c r="J7" s="18" t="str">
        <f>IF(A7="","",IF(VLOOKUP(A7,[7]令和3年度契約状況調査票!$E:$AR,14,FALSE)="他官署で調達手続きを実施のため","－",IF(VLOOKUP(A7,[7]令和3年度契約状況調査票!$E:$AR,21,FALSE)="②同種の他の契約の予定価格を類推されるおそれがあるため公表しない","－",IF(VLOOKUP(A7,[7]令和3年度契約状況調査票!$E:$AR,21,FALSE)="－","－",IF(VLOOKUP(A7,[7]令和3年度契約状況調査票!$E:$AR,7,FALSE)&lt;&gt;"",TEXT(VLOOKUP(A7,[7]令和3年度契約状況調査票!$E:$AR,17,FALSE),"#.0%")&amp;CHAR(10)&amp;"(B/A×100)",VLOOKUP(A7,[7]令和3年度契約状況調査票!$E:$AR,17,FALSE))))))</f>
        <v>－</v>
      </c>
      <c r="K7" s="19" t="str">
        <f>IF(A7="","",IF(VLOOKUP(A7,[7]令和3年度契約状況調査票!$E:$AR,27,FALSE)="①公益社団法人","公社",IF(VLOOKUP(A7,[7]令和3年度契約状況調査票!$E:$AR,27,FALSE)="②公益財団法人","公財","")))</f>
        <v/>
      </c>
      <c r="L7" s="19">
        <f>IF(A7="","",VLOOKUP(A7,[7]令和3年度契約状況調査票!$E:$AR,28,FALSE))</f>
        <v>0</v>
      </c>
      <c r="M7" s="20" t="str">
        <f>IF(A7="","",IF(VLOOKUP(A7,[7]令和3年度契約状況調査票!$E:$AR,28,FALSE)="国所管",VLOOKUP(A7,[7]令和3年度契約状況調査票!$E:$AR,22,FALSE),""))</f>
        <v/>
      </c>
      <c r="N7" s="21" t="str">
        <f>IF(A7="","",IF(AND(P7="○",O7="分担契約/単価契約"),"単価契約"&amp;CHAR(10)&amp;"予定調達総額 "&amp;TEXT(VLOOKUP(A7,[7]令和3年度契約状況調査票!$E:$AR,16,FALSE),"#,##0円")&amp;"(B)"&amp;CHAR(10)&amp;"分担契約"&amp;CHAR(10)&amp;VLOOKUP(A7,[7]令和3年度契約状況調査票!$E:$AR,32,FALSE),IF(AND(P7="○",O7="分担契約"),"分担契約"&amp;CHAR(10)&amp;"契約総額 "&amp;TEXT(VLOOKUP(A7,[7]令和3年度契約状況調査票!$E:$AR,16,FALSE),"#,##0円")&amp;"(B)"&amp;CHAR(10)&amp;VLOOKUP(A7,[7]令和3年度契約状況調査票!$E:$AR,32,FALSE),(IF(O7="分担契約/単価契約","単価契約"&amp;CHAR(10)&amp;"予定調達総額 "&amp;TEXT(VLOOKUP(A7,[7]令和3年度契約状況調査票!$E:$AR,16,FALSE),"#,##0円")&amp;CHAR(10)&amp;"分担契約"&amp;CHAR(10)&amp;VLOOKUP(A7,[7]令和3年度契約状況調査票!$E:$AR,32,FALSE),IF(O7="分担契約","分担契約"&amp;CHAR(10)&amp;"契約総額 "&amp;TEXT(VLOOKUP(A7,[7]令和3年度契約状況調査票!$E:$AR,16,FALSE),"#,##0円")&amp;CHAR(10)&amp;VLOOKUP(A7,[7]令和3年度契約状況調査票!$E:$AR,32,FALSE),IF(O7="単価契約","単価契約"&amp;CHAR(10)&amp;"予定調達総額 "&amp;TEXT(VLOOKUP(A7,[7]令和3年度契約状況調査票!$E:$AR,16,FALSE),"#,##0円")&amp;CHAR(10)&amp;VLOOKUP(A7,[7]令和3年度契約状況調査票!$E:$AR,32,FALSE),VLOOKUP(A7,[7]令和3年度契約状況調査票!$E:$AR,32,FALSE))))))))</f>
        <v xml:space="preserve">分担契約
契約総額 3,853,190円
</v>
      </c>
      <c r="O7" s="10" t="str">
        <f>IF(A7="","",VLOOKUP(A7,[7]令和3年度契約状況調査票!$E:$BY,53,FALSE))</f>
        <v>分担契約</v>
      </c>
      <c r="P7" s="10" t="str">
        <f>IF(A7="","",IF(VLOOKUP(A7,[7]令和3年度契約状況調査票!$E:$AR,14,FALSE)="他官署で調達手続きを実施のため","×",IF(VLOOKUP(A7,[7]令和3年度契約状況調査票!$E:$AR,21,FALSE)="②同種の他の契約の予定価格を類推されるおそれがあるため公表しない","×","○")))</f>
        <v>×</v>
      </c>
    </row>
    <row r="8" spans="1:16" s="10" customFormat="1" ht="60" customHeight="1">
      <c r="A8" s="11" t="str">
        <f>IF(MAX([7]令和3年度契約状況調査票!E7:E252)&gt;=ROW()-5,ROW()-5,"")</f>
        <v/>
      </c>
      <c r="B8" s="12" t="str">
        <f>IF(A8="","",VLOOKUP(A8,[7]令和3年度契約状況調査票!$E:$AR,5,FALSE))</f>
        <v/>
      </c>
      <c r="C8" s="13" t="s">
        <v>15</v>
      </c>
      <c r="D8" s="14" t="str">
        <f>IF(A8="","",VLOOKUP(A8,[7]令和3年度契約状況調査票!$E:$AR,9,FALSE))</f>
        <v/>
      </c>
      <c r="E8" s="12" t="str">
        <f>IF(A8="","",VLOOKUP(A8,[7]令和3年度契約状況調査票!$E:$AR,10,FALSE))</f>
        <v/>
      </c>
      <c r="F8" s="15" t="str">
        <f>IF(A8="","",VLOOKUP(A8,[7]令和3年度契約状況調査票!$E:$AR,11,FALSE))</f>
        <v/>
      </c>
      <c r="G8" s="16" t="str">
        <f>IF(A8="","",IF(VLOOKUP(A8,[7]令和3年度契約状況調査票!$E:$AR,12,FALSE)="②一般競争入札（総合評価方式）","一般競争入札"&amp;CHAR(10)&amp;"（総合評価方式）","一般競争入札"))</f>
        <v/>
      </c>
      <c r="H8" s="17" t="str">
        <f>IF(A8="","",IF(VLOOKUP(A8,[7]令和3年度契約状況調査票!$E:$AR,14,FALSE)="他官署で調達手続きを実施のため","他官署で調達手続きを実施のため",IF(VLOOKUP(A8,[7]令和3年度契約状況調査票!$E:$AR,21,FALSE)="②同種の他の契約の予定価格を類推されるおそれがあるため公表しない","同種の他の契約の予定価格を類推されるおそれがあるため公表しない",IF(VLOOKUP(A8,[7]令和3年度契約状況調査票!$E:$AR,21,FALSE)="－","－",IF(VLOOKUP(A8,[7]令和3年度契約状況調査票!$E:$AR,7,FALSE)&lt;&gt;"",TEXT(VLOOKUP(A8,[7]令和3年度契約状況調査票!$E:$AR,14,FALSE),"#,##0円")&amp;CHAR(10)&amp;"(A)",VLOOKUP(A8,[7]令和3年度契約状況調査票!$E:$AR,14,FALSE))))))</f>
        <v/>
      </c>
      <c r="I8" s="17" t="str">
        <f>IF(A8="","",VLOOKUP(A8,[7]令和3年度契約状況調査票!$E:$AR,15,FALSE))</f>
        <v/>
      </c>
      <c r="J8" s="18" t="str">
        <f>IF(A8="","",IF(VLOOKUP(A8,[7]令和3年度契約状況調査票!$E:$AR,14,FALSE)="他官署で調達手続きを実施のため","－",IF(VLOOKUP(A8,[7]令和3年度契約状況調査票!$E:$AR,21,FALSE)="②同種の他の契約の予定価格を類推されるおそれがあるため公表しない","－",IF(VLOOKUP(A8,[7]令和3年度契約状況調査票!$E:$AR,21,FALSE)="－","－",IF(VLOOKUP(A8,[7]令和3年度契約状況調査票!$E:$AR,7,FALSE)&lt;&gt;"",TEXT(VLOOKUP(A8,[7]令和3年度契約状況調査票!$E:$AR,17,FALSE),"#.0%")&amp;CHAR(10)&amp;"(B/A×100)",VLOOKUP(A8,[7]令和3年度契約状況調査票!$E:$AR,17,FALSE))))))</f>
        <v/>
      </c>
      <c r="K8" s="19" t="str">
        <f>IF(A8="","",IF(VLOOKUP(A8,[7]令和3年度契約状況調査票!$E:$AR,27,FALSE)="①公益社団法人","公社",IF(VLOOKUP(A8,[7]令和3年度契約状況調査票!$E:$AR,27,FALSE)="②公益財団法人","公財","")))</f>
        <v/>
      </c>
      <c r="L8" s="19" t="str">
        <f>IF(A8="","",VLOOKUP(A8,[7]令和3年度契約状況調査票!$E:$AR,28,FALSE))</f>
        <v/>
      </c>
      <c r="M8" s="20" t="str">
        <f>IF(A8="","",IF(VLOOKUP(A8,[7]令和3年度契約状況調査票!$E:$AR,28,FALSE)="国所管",VLOOKUP(A8,[7]令和3年度契約状況調査票!$E:$AR,22,FALSE),""))</f>
        <v/>
      </c>
      <c r="N8" s="21" t="str">
        <f>IF(A8="","",IF(AND(P8="○",O8="分担契約/単価契約"),"単価契約"&amp;CHAR(10)&amp;"予定調達総額 "&amp;TEXT(VLOOKUP(A8,[7]令和3年度契約状況調査票!$E:$AR,16,FALSE),"#,##0円")&amp;"(B)"&amp;CHAR(10)&amp;"分担契約"&amp;CHAR(10)&amp;VLOOKUP(A8,[7]令和3年度契約状況調査票!$E:$AR,32,FALSE),IF(AND(P8="○",O8="分担契約"),"分担契約"&amp;CHAR(10)&amp;"契約総額 "&amp;TEXT(VLOOKUP(A8,[7]令和3年度契約状況調査票!$E:$AR,16,FALSE),"#,##0円")&amp;"(B)"&amp;CHAR(10)&amp;VLOOKUP(A8,[7]令和3年度契約状況調査票!$E:$AR,32,FALSE),(IF(O8="分担契約/単価契約","単価契約"&amp;CHAR(10)&amp;"予定調達総額 "&amp;TEXT(VLOOKUP(A8,[7]令和3年度契約状況調査票!$E:$AR,16,FALSE),"#,##0円")&amp;CHAR(10)&amp;"分担契約"&amp;CHAR(10)&amp;VLOOKUP(A8,[7]令和3年度契約状況調査票!$E:$AR,32,FALSE),IF(O8="分担契約","分担契約"&amp;CHAR(10)&amp;"契約総額 "&amp;TEXT(VLOOKUP(A8,[7]令和3年度契約状況調査票!$E:$AR,16,FALSE),"#,##0円")&amp;CHAR(10)&amp;VLOOKUP(A8,[7]令和3年度契約状況調査票!$E:$AR,32,FALSE),IF(O8="単価契約","単価契約"&amp;CHAR(10)&amp;"予定調達総額 "&amp;TEXT(VLOOKUP(A8,[7]令和3年度契約状況調査票!$E:$AR,16,FALSE),"#,##0円")&amp;CHAR(10)&amp;VLOOKUP(A8,[7]令和3年度契約状況調査票!$E:$AR,32,FALSE),VLOOKUP(A8,[7]令和3年度契約状況調査票!$E:$AR,32,FALSE))))))))</f>
        <v/>
      </c>
      <c r="O8" s="10" t="str">
        <f>IF(A8="","",VLOOKUP(A8,[7]令和3年度契約状況調査票!$E:$BY,53,FALSE))</f>
        <v/>
      </c>
      <c r="P8" s="10" t="str">
        <f>IF(A8="","",IF(VLOOKUP(A8,[7]令和3年度契約状況調査票!$E:$AR,14,FALSE)="他官署で調達手続きを実施のため","×",IF(VLOOKUP(A8,[7]令和3年度契約状況調査票!$E:$AR,21,FALSE)="②同種の他の契約の予定価格を類推されるおそれがあるため公表しない","×","○")))</f>
        <v/>
      </c>
    </row>
    <row r="9" spans="1:16" s="10" customFormat="1" ht="60" customHeight="1">
      <c r="A9" s="11" t="str">
        <f>IF(MAX([7]令和3年度契約状況調査票!E8:E253)&gt;=ROW()-5,ROW()-5,"")</f>
        <v/>
      </c>
      <c r="B9" s="12" t="str">
        <f>IF(A9="","",VLOOKUP(A9,[7]令和3年度契約状況調査票!$E:$AR,5,FALSE))</f>
        <v/>
      </c>
      <c r="C9" s="13" t="str">
        <f>IF(A9="","",VLOOKUP(A9,[7]令和3年度契約状況調査票!$E:$AR,6,FALSE))</f>
        <v/>
      </c>
      <c r="D9" s="14" t="str">
        <f>IF(A9="","",VLOOKUP(A9,[7]令和3年度契約状況調査票!$E:$AR,9,FALSE))</f>
        <v/>
      </c>
      <c r="E9" s="12" t="str">
        <f>IF(A9="","",VLOOKUP(A9,[7]令和3年度契約状況調査票!$E:$AR,10,FALSE))</f>
        <v/>
      </c>
      <c r="F9" s="15" t="str">
        <f>IF(A9="","",VLOOKUP(A9,[7]令和3年度契約状況調査票!$E:$AR,11,FALSE))</f>
        <v/>
      </c>
      <c r="G9" s="16" t="str">
        <f>IF(A9="","",IF(VLOOKUP(A9,[7]令和3年度契約状況調査票!$E:$AR,12,FALSE)="②一般競争入札（総合評価方式）","一般競争入札"&amp;CHAR(10)&amp;"（総合評価方式）","一般競争入札"))</f>
        <v/>
      </c>
      <c r="H9" s="17" t="str">
        <f>IF(A9="","",IF(VLOOKUP(A9,[7]令和3年度契約状況調査票!$E:$AR,14,FALSE)="他官署で調達手続きを実施のため","他官署で調達手続きを実施のため",IF(VLOOKUP(A9,[7]令和3年度契約状況調査票!$E:$AR,21,FALSE)="②同種の他の契約の予定価格を類推されるおそれがあるため公表しない","同種の他の契約の予定価格を類推されるおそれがあるため公表しない",IF(VLOOKUP(A9,[7]令和3年度契約状況調査票!$E:$AR,21,FALSE)="－","－",IF(VLOOKUP(A9,[7]令和3年度契約状況調査票!$E:$AR,7,FALSE)&lt;&gt;"",TEXT(VLOOKUP(A9,[7]令和3年度契約状況調査票!$E:$AR,14,FALSE),"#,##0円")&amp;CHAR(10)&amp;"(A)",VLOOKUP(A9,[7]令和3年度契約状況調査票!$E:$AR,14,FALSE))))))</f>
        <v/>
      </c>
      <c r="I9" s="17" t="str">
        <f>IF(A9="","",VLOOKUP(A9,[7]令和3年度契約状況調査票!$E:$AR,15,FALSE))</f>
        <v/>
      </c>
      <c r="J9" s="18" t="str">
        <f>IF(A9="","",IF(VLOOKUP(A9,[7]令和3年度契約状況調査票!$E:$AR,14,FALSE)="他官署で調達手続きを実施のため","－",IF(VLOOKUP(A9,[7]令和3年度契約状況調査票!$E:$AR,21,FALSE)="②同種の他の契約の予定価格を類推されるおそれがあるため公表しない","－",IF(VLOOKUP(A9,[7]令和3年度契約状況調査票!$E:$AR,21,FALSE)="－","－",IF(VLOOKUP(A9,[7]令和3年度契約状況調査票!$E:$AR,7,FALSE)&lt;&gt;"",TEXT(VLOOKUP(A9,[7]令和3年度契約状況調査票!$E:$AR,17,FALSE),"#.0%")&amp;CHAR(10)&amp;"(B/A×100)",VLOOKUP(A9,[7]令和3年度契約状況調査票!$E:$AR,17,FALSE))))))</f>
        <v/>
      </c>
      <c r="K9" s="19" t="str">
        <f>IF(A9="","",IF(VLOOKUP(A9,[7]令和3年度契約状況調査票!$E:$AR,27,FALSE)="①公益社団法人","公社",IF(VLOOKUP(A9,[7]令和3年度契約状況調査票!$E:$AR,27,FALSE)="②公益財団法人","公財","")))</f>
        <v/>
      </c>
      <c r="L9" s="19" t="str">
        <f>IF(A9="","",VLOOKUP(A9,[7]令和3年度契約状況調査票!$E:$AR,28,FALSE))</f>
        <v/>
      </c>
      <c r="M9" s="20" t="str">
        <f>IF(A9="","",IF(VLOOKUP(A9,[7]令和3年度契約状況調査票!$E:$AR,28,FALSE)="国所管",VLOOKUP(A9,[7]令和3年度契約状況調査票!$E:$AR,22,FALSE),""))</f>
        <v/>
      </c>
      <c r="N9" s="21" t="str">
        <f>IF(A9="","",IF(AND(P9="○",O9="分担契約/単価契約"),"単価契約"&amp;CHAR(10)&amp;"予定調達総額 "&amp;TEXT(VLOOKUP(A9,[7]令和3年度契約状況調査票!$E:$AR,16,FALSE),"#,##0円")&amp;"(B)"&amp;CHAR(10)&amp;"分担契約"&amp;CHAR(10)&amp;VLOOKUP(A9,[7]令和3年度契約状況調査票!$E:$AR,32,FALSE),IF(AND(P9="○",O9="分担契約"),"分担契約"&amp;CHAR(10)&amp;"契約総額 "&amp;TEXT(VLOOKUP(A9,[7]令和3年度契約状況調査票!$E:$AR,16,FALSE),"#,##0円")&amp;"(B)"&amp;CHAR(10)&amp;VLOOKUP(A9,[7]令和3年度契約状況調査票!$E:$AR,32,FALSE),(IF(O9="分担契約/単価契約","単価契約"&amp;CHAR(10)&amp;"予定調達総額 "&amp;TEXT(VLOOKUP(A9,[7]令和3年度契約状況調査票!$E:$AR,16,FALSE),"#,##0円")&amp;CHAR(10)&amp;"分担契約"&amp;CHAR(10)&amp;VLOOKUP(A9,[7]令和3年度契約状況調査票!$E:$AR,32,FALSE),IF(O9="分担契約","分担契約"&amp;CHAR(10)&amp;"契約総額 "&amp;TEXT(VLOOKUP(A9,[7]令和3年度契約状況調査票!$E:$AR,16,FALSE),"#,##0円")&amp;CHAR(10)&amp;VLOOKUP(A9,[7]令和3年度契約状況調査票!$E:$AR,32,FALSE),IF(O9="単価契約","単価契約"&amp;CHAR(10)&amp;"予定調達総額 "&amp;TEXT(VLOOKUP(A9,[7]令和3年度契約状況調査票!$E:$AR,16,FALSE),"#,##0円")&amp;CHAR(10)&amp;VLOOKUP(A9,[7]令和3年度契約状況調査票!$E:$AR,32,FALSE),VLOOKUP(A9,[7]令和3年度契約状況調査票!$E:$AR,32,FALSE))))))))</f>
        <v/>
      </c>
      <c r="O9" s="10" t="str">
        <f>IF(A9="","",VLOOKUP(A9,[7]令和3年度契約状況調査票!$E:$BY,53,FALSE))</f>
        <v/>
      </c>
      <c r="P9" s="10" t="str">
        <f>IF(A9="","",IF(VLOOKUP(A9,[7]令和3年度契約状況調査票!$E:$AR,14,FALSE)="他官署で調達手続きを実施のため","×",IF(VLOOKUP(A9,[7]令和3年度契約状況調査票!$E:$AR,21,FALSE)="②同種の他の契約の予定価格を類推されるおそれがあるため公表しない","×","○")))</f>
        <v/>
      </c>
    </row>
    <row r="10" spans="1:16" s="10" customFormat="1" ht="60" customHeight="1">
      <c r="A10" s="11" t="str">
        <f>IF(MAX([7]令和3年度契約状況調査票!E9:E254)&gt;=ROW()-5,ROW()-5,"")</f>
        <v/>
      </c>
      <c r="B10" s="12" t="str">
        <f>IF(A10="","",VLOOKUP(A10,[7]令和3年度契約状況調査票!$E:$AR,5,FALSE))</f>
        <v/>
      </c>
      <c r="C10" s="13" t="str">
        <f>IF(A10="","",VLOOKUP(A10,[7]令和3年度契約状況調査票!$E:$AR,6,FALSE))</f>
        <v/>
      </c>
      <c r="D10" s="14" t="str">
        <f>IF(A10="","",VLOOKUP(A10,[7]令和3年度契約状況調査票!$E:$AR,9,FALSE))</f>
        <v/>
      </c>
      <c r="E10" s="12" t="str">
        <f>IF(A10="","",VLOOKUP(A10,[7]令和3年度契約状況調査票!$E:$AR,10,FALSE))</f>
        <v/>
      </c>
      <c r="F10" s="15" t="str">
        <f>IF(A10="","",VLOOKUP(A10,[7]令和3年度契約状況調査票!$E:$AR,11,FALSE))</f>
        <v/>
      </c>
      <c r="G10" s="16" t="str">
        <f>IF(A10="","",IF(VLOOKUP(A10,[7]令和3年度契約状況調査票!$E:$AR,12,FALSE)="②一般競争入札（総合評価方式）","一般競争入札"&amp;CHAR(10)&amp;"（総合評価方式）","一般競争入札"))</f>
        <v/>
      </c>
      <c r="H10" s="17" t="str">
        <f>IF(A10="","",IF(VLOOKUP(A10,[7]令和3年度契約状況調査票!$E:$AR,14,FALSE)="他官署で調達手続きを実施のため","他官署で調達手続きを実施のため",IF(VLOOKUP(A10,[7]令和3年度契約状況調査票!$E:$AR,21,FALSE)="②同種の他の契約の予定価格を類推されるおそれがあるため公表しない","同種の他の契約の予定価格を類推されるおそれがあるため公表しない",IF(VLOOKUP(A10,[7]令和3年度契約状況調査票!$E:$AR,21,FALSE)="－","－",IF(VLOOKUP(A10,[7]令和3年度契約状況調査票!$E:$AR,7,FALSE)&lt;&gt;"",TEXT(VLOOKUP(A10,[7]令和3年度契約状況調査票!$E:$AR,14,FALSE),"#,##0円")&amp;CHAR(10)&amp;"(A)",VLOOKUP(A10,[7]令和3年度契約状況調査票!$E:$AR,14,FALSE))))))</f>
        <v/>
      </c>
      <c r="I10" s="17" t="str">
        <f>IF(A10="","",VLOOKUP(A10,[7]令和3年度契約状況調査票!$E:$AR,15,FALSE))</f>
        <v/>
      </c>
      <c r="J10" s="18" t="str">
        <f>IF(A10="","",IF(VLOOKUP(A10,[7]令和3年度契約状況調査票!$E:$AR,14,FALSE)="他官署で調達手続きを実施のため","－",IF(VLOOKUP(A10,[7]令和3年度契約状況調査票!$E:$AR,21,FALSE)="②同種の他の契約の予定価格を類推されるおそれがあるため公表しない","－",IF(VLOOKUP(A10,[7]令和3年度契約状況調査票!$E:$AR,21,FALSE)="－","－",IF(VLOOKUP(A10,[7]令和3年度契約状況調査票!$E:$AR,7,FALSE)&lt;&gt;"",TEXT(VLOOKUP(A10,[7]令和3年度契約状況調査票!$E:$AR,17,FALSE),"#.0%")&amp;CHAR(10)&amp;"(B/A×100)",VLOOKUP(A10,[7]令和3年度契約状況調査票!$E:$AR,17,FALSE))))))</f>
        <v/>
      </c>
      <c r="K10" s="19" t="str">
        <f>IF(A10="","",IF(VLOOKUP(A10,[7]令和3年度契約状況調査票!$E:$AR,27,FALSE)="①公益社団法人","公社",IF(VLOOKUP(A10,[7]令和3年度契約状況調査票!$E:$AR,27,FALSE)="②公益財団法人","公財","")))</f>
        <v/>
      </c>
      <c r="L10" s="19" t="str">
        <f>IF(A10="","",VLOOKUP(A10,[7]令和3年度契約状況調査票!$E:$AR,28,FALSE))</f>
        <v/>
      </c>
      <c r="M10" s="20" t="str">
        <f>IF(A10="","",IF(VLOOKUP(A10,[7]令和3年度契約状況調査票!$E:$AR,28,FALSE)="国所管",VLOOKUP(A10,[7]令和3年度契約状況調査票!$E:$AR,22,FALSE),""))</f>
        <v/>
      </c>
      <c r="N10" s="21" t="str">
        <f>IF(A10="","",IF(AND(P10="○",O10="分担契約/単価契約"),"単価契約"&amp;CHAR(10)&amp;"予定調達総額 "&amp;TEXT(VLOOKUP(A10,[7]令和3年度契約状況調査票!$E:$AR,16,FALSE),"#,##0円")&amp;"(B)"&amp;CHAR(10)&amp;"分担契約"&amp;CHAR(10)&amp;VLOOKUP(A10,[7]令和3年度契約状況調査票!$E:$AR,32,FALSE),IF(AND(P10="○",O10="分担契約"),"分担契約"&amp;CHAR(10)&amp;"契約総額 "&amp;TEXT(VLOOKUP(A10,[7]令和3年度契約状況調査票!$E:$AR,16,FALSE),"#,##0円")&amp;"(B)"&amp;CHAR(10)&amp;VLOOKUP(A10,[7]令和3年度契約状況調査票!$E:$AR,32,FALSE),(IF(O10="分担契約/単価契約","単価契約"&amp;CHAR(10)&amp;"予定調達総額 "&amp;TEXT(VLOOKUP(A10,[7]令和3年度契約状況調査票!$E:$AR,16,FALSE),"#,##0円")&amp;CHAR(10)&amp;"分担契約"&amp;CHAR(10)&amp;VLOOKUP(A10,[7]令和3年度契約状況調査票!$E:$AR,32,FALSE),IF(O10="分担契約","分担契約"&amp;CHAR(10)&amp;"契約総額 "&amp;TEXT(VLOOKUP(A10,[7]令和3年度契約状況調査票!$E:$AR,16,FALSE),"#,##0円")&amp;CHAR(10)&amp;VLOOKUP(A10,[7]令和3年度契約状況調査票!$E:$AR,32,FALSE),IF(O10="単価契約","単価契約"&amp;CHAR(10)&amp;"予定調達総額 "&amp;TEXT(VLOOKUP(A10,[7]令和3年度契約状況調査票!$E:$AR,16,FALSE),"#,##0円")&amp;CHAR(10)&amp;VLOOKUP(A10,[7]令和3年度契約状況調査票!$E:$AR,32,FALSE),VLOOKUP(A10,[7]令和3年度契約状況調査票!$E:$AR,32,FALSE))))))))</f>
        <v/>
      </c>
      <c r="O10" s="10" t="str">
        <f>IF(A10="","",VLOOKUP(A10,[7]令和3年度契約状況調査票!$E:$BY,53,FALSE))</f>
        <v/>
      </c>
      <c r="P10" s="10" t="str">
        <f>IF(A10="","",IF(VLOOKUP(A10,[7]令和3年度契約状況調査票!$E:$AR,14,FALSE)="他官署で調達手続きを実施のため","×",IF(VLOOKUP(A10,[7]令和3年度契約状況調査票!$E:$AR,21,FALSE)="②同種の他の契約の予定価格を類推されるおそれがあるため公表しない","×","○")))</f>
        <v/>
      </c>
    </row>
    <row r="11" spans="1:16" s="10" customFormat="1" ht="60" customHeight="1">
      <c r="A11" s="11" t="str">
        <f>IF(MAX([7]令和3年度契約状況調査票!E10:E255)&gt;=ROW()-5,ROW()-5,"")</f>
        <v/>
      </c>
      <c r="B11" s="12" t="str">
        <f>IF(A11="","",VLOOKUP(A11,[7]令和3年度契約状況調査票!$E:$AR,5,FALSE))</f>
        <v/>
      </c>
      <c r="C11" s="13" t="str">
        <f>IF(A11="","",VLOOKUP(A11,[7]令和3年度契約状況調査票!$E:$AR,6,FALSE))</f>
        <v/>
      </c>
      <c r="D11" s="14" t="str">
        <f>IF(A11="","",VLOOKUP(A11,[7]令和3年度契約状況調査票!$E:$AR,9,FALSE))</f>
        <v/>
      </c>
      <c r="E11" s="12" t="str">
        <f>IF(A11="","",VLOOKUP(A11,[7]令和3年度契約状況調査票!$E:$AR,10,FALSE))</f>
        <v/>
      </c>
      <c r="F11" s="15" t="str">
        <f>IF(A11="","",VLOOKUP(A11,[7]令和3年度契約状況調査票!$E:$AR,11,FALSE))</f>
        <v/>
      </c>
      <c r="G11" s="16" t="str">
        <f>IF(A11="","",IF(VLOOKUP(A11,[7]令和3年度契約状況調査票!$E:$AR,12,FALSE)="②一般競争入札（総合評価方式）","一般競争入札"&amp;CHAR(10)&amp;"（総合評価方式）","一般競争入札"))</f>
        <v/>
      </c>
      <c r="H11" s="17" t="str">
        <f>IF(A11="","",IF(VLOOKUP(A11,[7]令和3年度契約状況調査票!$E:$AR,14,FALSE)="他官署で調達手続きを実施のため","他官署で調達手続きを実施のため",IF(VLOOKUP(A11,[7]令和3年度契約状況調査票!$E:$AR,21,FALSE)="②同種の他の契約の予定価格を類推されるおそれがあるため公表しない","同種の他の契約の予定価格を類推されるおそれがあるため公表しない",IF(VLOOKUP(A11,[7]令和3年度契約状況調査票!$E:$AR,21,FALSE)="－","－",IF(VLOOKUP(A11,[7]令和3年度契約状況調査票!$E:$AR,7,FALSE)&lt;&gt;"",TEXT(VLOOKUP(A11,[7]令和3年度契約状況調査票!$E:$AR,14,FALSE),"#,##0円")&amp;CHAR(10)&amp;"(A)",VLOOKUP(A11,[7]令和3年度契約状況調査票!$E:$AR,14,FALSE))))))</f>
        <v/>
      </c>
      <c r="I11" s="17" t="str">
        <f>IF(A11="","",VLOOKUP(A11,[7]令和3年度契約状況調査票!$E:$AR,15,FALSE))</f>
        <v/>
      </c>
      <c r="J11" s="18" t="str">
        <f>IF(A11="","",IF(VLOOKUP(A11,[7]令和3年度契約状況調査票!$E:$AR,14,FALSE)="他官署で調達手続きを実施のため","－",IF(VLOOKUP(A11,[7]令和3年度契約状況調査票!$E:$AR,21,FALSE)="②同種の他の契約の予定価格を類推されるおそれがあるため公表しない","－",IF(VLOOKUP(A11,[7]令和3年度契約状況調査票!$E:$AR,21,FALSE)="－","－",IF(VLOOKUP(A11,[7]令和3年度契約状況調査票!$E:$AR,7,FALSE)&lt;&gt;"",TEXT(VLOOKUP(A11,[7]令和3年度契約状況調査票!$E:$AR,17,FALSE),"#.0%")&amp;CHAR(10)&amp;"(B/A×100)",VLOOKUP(A11,[7]令和3年度契約状況調査票!$E:$AR,17,FALSE))))))</f>
        <v/>
      </c>
      <c r="K11" s="19" t="str">
        <f>IF(A11="","",IF(VLOOKUP(A11,[7]令和3年度契約状況調査票!$E:$AR,27,FALSE)="①公益社団法人","公社",IF(VLOOKUP(A11,[7]令和3年度契約状況調査票!$E:$AR,27,FALSE)="②公益財団法人","公財","")))</f>
        <v/>
      </c>
      <c r="L11" s="19" t="str">
        <f>IF(A11="","",VLOOKUP(A11,[7]令和3年度契約状況調査票!$E:$AR,28,FALSE))</f>
        <v/>
      </c>
      <c r="M11" s="20" t="str">
        <f>IF(A11="","",IF(VLOOKUP(A11,[7]令和3年度契約状況調査票!$E:$AR,28,FALSE)="国所管",VLOOKUP(A11,[7]令和3年度契約状況調査票!$E:$AR,22,FALSE),""))</f>
        <v/>
      </c>
      <c r="N11" s="21" t="str">
        <f>IF(A11="","",IF(AND(P11="○",O11="分担契約/単価契約"),"単価契約"&amp;CHAR(10)&amp;"予定調達総額 "&amp;TEXT(VLOOKUP(A11,[7]令和3年度契約状況調査票!$E:$AR,16,FALSE),"#,##0円")&amp;"(B)"&amp;CHAR(10)&amp;"分担契約"&amp;CHAR(10)&amp;VLOOKUP(A11,[7]令和3年度契約状況調査票!$E:$AR,32,FALSE),IF(AND(P11="○",O11="分担契約"),"分担契約"&amp;CHAR(10)&amp;"契約総額 "&amp;TEXT(VLOOKUP(A11,[7]令和3年度契約状況調査票!$E:$AR,16,FALSE),"#,##0円")&amp;"(B)"&amp;CHAR(10)&amp;VLOOKUP(A11,[7]令和3年度契約状況調査票!$E:$AR,32,FALSE),(IF(O11="分担契約/単価契約","単価契約"&amp;CHAR(10)&amp;"予定調達総額 "&amp;TEXT(VLOOKUP(A11,[7]令和3年度契約状況調査票!$E:$AR,16,FALSE),"#,##0円")&amp;CHAR(10)&amp;"分担契約"&amp;CHAR(10)&amp;VLOOKUP(A11,[7]令和3年度契約状況調査票!$E:$AR,32,FALSE),IF(O11="分担契約","分担契約"&amp;CHAR(10)&amp;"契約総額 "&amp;TEXT(VLOOKUP(A11,[7]令和3年度契約状況調査票!$E:$AR,16,FALSE),"#,##0円")&amp;CHAR(10)&amp;VLOOKUP(A11,[7]令和3年度契約状況調査票!$E:$AR,32,FALSE),IF(O11="単価契約","単価契約"&amp;CHAR(10)&amp;"予定調達総額 "&amp;TEXT(VLOOKUP(A11,[7]令和3年度契約状況調査票!$E:$AR,16,FALSE),"#,##0円")&amp;CHAR(10)&amp;VLOOKUP(A11,[7]令和3年度契約状況調査票!$E:$AR,32,FALSE),VLOOKUP(A11,[7]令和3年度契約状況調査票!$E:$AR,32,FALSE))))))))</f>
        <v/>
      </c>
      <c r="O11" s="10" t="str">
        <f>IF(A11="","",VLOOKUP(A11,[7]令和3年度契約状況調査票!$E:$BY,53,FALSE))</f>
        <v/>
      </c>
      <c r="P11" s="10" t="str">
        <f>IF(A11="","",IF(VLOOKUP(A11,[7]令和3年度契約状況調査票!$E:$AR,14,FALSE)="他官署で調達手続きを実施のため","×",IF(VLOOKUP(A11,[7]令和3年度契約状況調査票!$E:$AR,21,FALSE)="②同種の他の契約の予定価格を類推されるおそれがあるため公表しない","×","○")))</f>
        <v/>
      </c>
    </row>
    <row r="12" spans="1:16" s="10" customFormat="1" ht="60" customHeight="1">
      <c r="A12" s="11" t="str">
        <f>IF(MAX([7]令和3年度契約状況調査票!E11:E256)&gt;=ROW()-5,ROW()-5,"")</f>
        <v/>
      </c>
      <c r="B12" s="12" t="str">
        <f>IF(A12="","",VLOOKUP(A12,[7]令和3年度契約状況調査票!$E:$AR,5,FALSE))</f>
        <v/>
      </c>
      <c r="C12" s="13" t="str">
        <f>IF(A12="","",VLOOKUP(A12,[7]令和3年度契約状況調査票!$E:$AR,6,FALSE))</f>
        <v/>
      </c>
      <c r="D12" s="14" t="str">
        <f>IF(A12="","",VLOOKUP(A12,[7]令和3年度契約状況調査票!$E:$AR,9,FALSE))</f>
        <v/>
      </c>
      <c r="E12" s="12" t="str">
        <f>IF(A12="","",VLOOKUP(A12,[7]令和3年度契約状況調査票!$E:$AR,10,FALSE))</f>
        <v/>
      </c>
      <c r="F12" s="15" t="str">
        <f>IF(A12="","",VLOOKUP(A12,[7]令和3年度契約状況調査票!$E:$AR,11,FALSE))</f>
        <v/>
      </c>
      <c r="G12" s="16" t="str">
        <f>IF(A12="","",IF(VLOOKUP(A12,[7]令和3年度契約状況調査票!$E:$AR,12,FALSE)="②一般競争入札（総合評価方式）","一般競争入札"&amp;CHAR(10)&amp;"（総合評価方式）","一般競争入札"))</f>
        <v/>
      </c>
      <c r="H12" s="17" t="str">
        <f>IF(A12="","",IF(VLOOKUP(A12,[7]令和3年度契約状況調査票!$E:$AR,14,FALSE)="他官署で調達手続きを実施のため","他官署で調達手続きを実施のため",IF(VLOOKUP(A12,[7]令和3年度契約状況調査票!$E:$AR,21,FALSE)="②同種の他の契約の予定価格を類推されるおそれがあるため公表しない","同種の他の契約の予定価格を類推されるおそれがあるため公表しない",IF(VLOOKUP(A12,[7]令和3年度契約状況調査票!$E:$AR,21,FALSE)="－","－",IF(VLOOKUP(A12,[7]令和3年度契約状況調査票!$E:$AR,7,FALSE)&lt;&gt;"",TEXT(VLOOKUP(A12,[7]令和3年度契約状況調査票!$E:$AR,14,FALSE),"#,##0円")&amp;CHAR(10)&amp;"(A)",VLOOKUP(A12,[7]令和3年度契約状況調査票!$E:$AR,14,FALSE))))))</f>
        <v/>
      </c>
      <c r="I12" s="17" t="str">
        <f>IF(A12="","",VLOOKUP(A12,[7]令和3年度契約状況調査票!$E:$AR,15,FALSE))</f>
        <v/>
      </c>
      <c r="J12" s="18" t="str">
        <f>IF(A12="","",IF(VLOOKUP(A12,[7]令和3年度契約状況調査票!$E:$AR,14,FALSE)="他官署で調達手続きを実施のため","－",IF(VLOOKUP(A12,[7]令和3年度契約状況調査票!$E:$AR,21,FALSE)="②同種の他の契約の予定価格を類推されるおそれがあるため公表しない","－",IF(VLOOKUP(A12,[7]令和3年度契約状況調査票!$E:$AR,21,FALSE)="－","－",IF(VLOOKUP(A12,[7]令和3年度契約状況調査票!$E:$AR,7,FALSE)&lt;&gt;"",TEXT(VLOOKUP(A12,[7]令和3年度契約状況調査票!$E:$AR,17,FALSE),"#.0%")&amp;CHAR(10)&amp;"(B/A×100)",VLOOKUP(A12,[7]令和3年度契約状況調査票!$E:$AR,17,FALSE))))))</f>
        <v/>
      </c>
      <c r="K12" s="19" t="str">
        <f>IF(A12="","",IF(VLOOKUP(A12,[7]令和3年度契約状況調査票!$E:$AR,27,FALSE)="①公益社団法人","公社",IF(VLOOKUP(A12,[7]令和3年度契約状況調査票!$E:$AR,27,FALSE)="②公益財団法人","公財","")))</f>
        <v/>
      </c>
      <c r="L12" s="19" t="str">
        <f>IF(A12="","",VLOOKUP(A12,[7]令和3年度契約状況調査票!$E:$AR,28,FALSE))</f>
        <v/>
      </c>
      <c r="M12" s="20" t="str">
        <f>IF(A12="","",IF(VLOOKUP(A12,[7]令和3年度契約状況調査票!$E:$AR,28,FALSE)="国所管",VLOOKUP(A12,[7]令和3年度契約状況調査票!$E:$AR,22,FALSE),""))</f>
        <v/>
      </c>
      <c r="N12" s="21" t="str">
        <f>IF(A12="","",IF(AND(P12="○",O12="分担契約/単価契約"),"単価契約"&amp;CHAR(10)&amp;"予定調達総額 "&amp;TEXT(VLOOKUP(A12,[7]令和3年度契約状況調査票!$E:$AR,16,FALSE),"#,##0円")&amp;"(B)"&amp;CHAR(10)&amp;"分担契約"&amp;CHAR(10)&amp;VLOOKUP(A12,[7]令和3年度契約状況調査票!$E:$AR,32,FALSE),IF(AND(P12="○",O12="分担契約"),"分担契約"&amp;CHAR(10)&amp;"契約総額 "&amp;TEXT(VLOOKUP(A12,[7]令和3年度契約状況調査票!$E:$AR,16,FALSE),"#,##0円")&amp;"(B)"&amp;CHAR(10)&amp;VLOOKUP(A12,[7]令和3年度契約状況調査票!$E:$AR,32,FALSE),(IF(O12="分担契約/単価契約","単価契約"&amp;CHAR(10)&amp;"予定調達総額 "&amp;TEXT(VLOOKUP(A12,[7]令和3年度契約状況調査票!$E:$AR,16,FALSE),"#,##0円")&amp;CHAR(10)&amp;"分担契約"&amp;CHAR(10)&amp;VLOOKUP(A12,[7]令和3年度契約状況調査票!$E:$AR,32,FALSE),IF(O12="分担契約","分担契約"&amp;CHAR(10)&amp;"契約総額 "&amp;TEXT(VLOOKUP(A12,[7]令和3年度契約状況調査票!$E:$AR,16,FALSE),"#,##0円")&amp;CHAR(10)&amp;VLOOKUP(A12,[7]令和3年度契約状況調査票!$E:$AR,32,FALSE),IF(O12="単価契約","単価契約"&amp;CHAR(10)&amp;"予定調達総額 "&amp;TEXT(VLOOKUP(A12,[7]令和3年度契約状況調査票!$E:$AR,16,FALSE),"#,##0円")&amp;CHAR(10)&amp;VLOOKUP(A12,[7]令和3年度契約状況調査票!$E:$AR,32,FALSE),VLOOKUP(A12,[7]令和3年度契約状況調査票!$E:$AR,32,FALSE))))))))</f>
        <v/>
      </c>
      <c r="O12" s="10" t="str">
        <f>IF(A12="","",VLOOKUP(A12,[7]令和3年度契約状況調査票!$E:$BY,53,FALSE))</f>
        <v/>
      </c>
      <c r="P12" s="10" t="str">
        <f>IF(A12="","",IF(VLOOKUP(A12,[7]令和3年度契約状況調査票!$E:$AR,14,FALSE)="他官署で調達手続きを実施のため","×",IF(VLOOKUP(A12,[7]令和3年度契約状況調査票!$E:$AR,21,FALSE)="②同種の他の契約の予定価格を類推されるおそれがあるため公表しない","×","○")))</f>
        <v/>
      </c>
    </row>
    <row r="13" spans="1:16" s="10" customFormat="1" ht="60" customHeight="1">
      <c r="A13" s="11" t="str">
        <f>IF(MAX([7]令和3年度契約状況調査票!E12:E257)&gt;=ROW()-5,ROW()-5,"")</f>
        <v/>
      </c>
      <c r="B13" s="12" t="str">
        <f>IF(A13="","",VLOOKUP(A13,[7]令和3年度契約状況調査票!$E:$AR,5,FALSE))</f>
        <v/>
      </c>
      <c r="C13" s="13" t="str">
        <f>IF(A13="","",VLOOKUP(A13,[7]令和3年度契約状況調査票!$E:$AR,6,FALSE))</f>
        <v/>
      </c>
      <c r="D13" s="14" t="str">
        <f>IF(A13="","",VLOOKUP(A13,[7]令和3年度契約状況調査票!$E:$AR,9,FALSE))</f>
        <v/>
      </c>
      <c r="E13" s="12" t="str">
        <f>IF(A13="","",VLOOKUP(A13,[7]令和3年度契約状況調査票!$E:$AR,10,FALSE))</f>
        <v/>
      </c>
      <c r="F13" s="15" t="str">
        <f>IF(A13="","",VLOOKUP(A13,[7]令和3年度契約状況調査票!$E:$AR,11,FALSE))</f>
        <v/>
      </c>
      <c r="G13" s="16" t="str">
        <f>IF(A13="","",IF(VLOOKUP(A13,[7]令和3年度契約状況調査票!$E:$AR,12,FALSE)="②一般競争入札（総合評価方式）","一般競争入札"&amp;CHAR(10)&amp;"（総合評価方式）","一般競争入札"))</f>
        <v/>
      </c>
      <c r="H13" s="17" t="str">
        <f>IF(A13="","",IF(VLOOKUP(A13,[7]令和3年度契約状況調査票!$E:$AR,14,FALSE)="他官署で調達手続きを実施のため","他官署で調達手続きを実施のため",IF(VLOOKUP(A13,[7]令和3年度契約状況調査票!$E:$AR,21,FALSE)="②同種の他の契約の予定価格を類推されるおそれがあるため公表しない","同種の他の契約の予定価格を類推されるおそれがあるため公表しない",IF(VLOOKUP(A13,[7]令和3年度契約状況調査票!$E:$AR,21,FALSE)="－","－",IF(VLOOKUP(A13,[7]令和3年度契約状況調査票!$E:$AR,7,FALSE)&lt;&gt;"",TEXT(VLOOKUP(A13,[7]令和3年度契約状況調査票!$E:$AR,14,FALSE),"#,##0円")&amp;CHAR(10)&amp;"(A)",VLOOKUP(A13,[7]令和3年度契約状況調査票!$E:$AR,14,FALSE))))))</f>
        <v/>
      </c>
      <c r="I13" s="17" t="str">
        <f>IF(A13="","",VLOOKUP(A13,[7]令和3年度契約状況調査票!$E:$AR,15,FALSE))</f>
        <v/>
      </c>
      <c r="J13" s="18" t="str">
        <f>IF(A13="","",IF(VLOOKUP(A13,[7]令和3年度契約状況調査票!$E:$AR,14,FALSE)="他官署で調達手続きを実施のため","－",IF(VLOOKUP(A13,[7]令和3年度契約状況調査票!$E:$AR,21,FALSE)="②同種の他の契約の予定価格を類推されるおそれがあるため公表しない","－",IF(VLOOKUP(A13,[7]令和3年度契約状況調査票!$E:$AR,21,FALSE)="－","－",IF(VLOOKUP(A13,[7]令和3年度契約状況調査票!$E:$AR,7,FALSE)&lt;&gt;"",TEXT(VLOOKUP(A13,[7]令和3年度契約状況調査票!$E:$AR,17,FALSE),"#.0%")&amp;CHAR(10)&amp;"(B/A×100)",VLOOKUP(A13,[7]令和3年度契約状況調査票!$E:$AR,17,FALSE))))))</f>
        <v/>
      </c>
      <c r="K13" s="19" t="str">
        <f>IF(A13="","",IF(VLOOKUP(A13,[7]令和3年度契約状況調査票!$E:$AR,27,FALSE)="①公益社団法人","公社",IF(VLOOKUP(A13,[7]令和3年度契約状況調査票!$E:$AR,27,FALSE)="②公益財団法人","公財","")))</f>
        <v/>
      </c>
      <c r="L13" s="19" t="str">
        <f>IF(A13="","",VLOOKUP(A13,[7]令和3年度契約状況調査票!$E:$AR,28,FALSE))</f>
        <v/>
      </c>
      <c r="M13" s="20" t="str">
        <f>IF(A13="","",IF(VLOOKUP(A13,[7]令和3年度契約状況調査票!$E:$AR,28,FALSE)="国所管",VLOOKUP(A13,[7]令和3年度契約状況調査票!$E:$AR,22,FALSE),""))</f>
        <v/>
      </c>
      <c r="N13" s="21" t="str">
        <f>IF(A13="","",IF(AND(P13="○",O13="分担契約/単価契約"),"単価契約"&amp;CHAR(10)&amp;"予定調達総額 "&amp;TEXT(VLOOKUP(A13,[7]令和3年度契約状況調査票!$E:$AR,16,FALSE),"#,##0円")&amp;"(B)"&amp;CHAR(10)&amp;"分担契約"&amp;CHAR(10)&amp;VLOOKUP(A13,[7]令和3年度契約状況調査票!$E:$AR,32,FALSE),IF(AND(P13="○",O13="分担契約"),"分担契約"&amp;CHAR(10)&amp;"契約総額 "&amp;TEXT(VLOOKUP(A13,[7]令和3年度契約状況調査票!$E:$AR,16,FALSE),"#,##0円")&amp;"(B)"&amp;CHAR(10)&amp;VLOOKUP(A13,[7]令和3年度契約状況調査票!$E:$AR,32,FALSE),(IF(O13="分担契約/単価契約","単価契約"&amp;CHAR(10)&amp;"予定調達総額 "&amp;TEXT(VLOOKUP(A13,[7]令和3年度契約状況調査票!$E:$AR,16,FALSE),"#,##0円")&amp;CHAR(10)&amp;"分担契約"&amp;CHAR(10)&amp;VLOOKUP(A13,[7]令和3年度契約状況調査票!$E:$AR,32,FALSE),IF(O13="分担契約","分担契約"&amp;CHAR(10)&amp;"契約総額 "&amp;TEXT(VLOOKUP(A13,[7]令和3年度契約状況調査票!$E:$AR,16,FALSE),"#,##0円")&amp;CHAR(10)&amp;VLOOKUP(A13,[7]令和3年度契約状況調査票!$E:$AR,32,FALSE),IF(O13="単価契約","単価契約"&amp;CHAR(10)&amp;"予定調達総額 "&amp;TEXT(VLOOKUP(A13,[7]令和3年度契約状況調査票!$E:$AR,16,FALSE),"#,##0円")&amp;CHAR(10)&amp;VLOOKUP(A13,[7]令和3年度契約状況調査票!$E:$AR,32,FALSE),VLOOKUP(A13,[7]令和3年度契約状況調査票!$E:$AR,32,FALSE))))))))</f>
        <v/>
      </c>
      <c r="O13" s="10" t="str">
        <f>IF(A13="","",VLOOKUP(A13,[7]令和3年度契約状況調査票!$E:$BY,53,FALSE))</f>
        <v/>
      </c>
      <c r="P13" s="10" t="str">
        <f>IF(A13="","",IF(VLOOKUP(A13,[7]令和3年度契約状況調査票!$E:$AR,14,FALSE)="他官署で調達手続きを実施のため","×",IF(VLOOKUP(A13,[7]令和3年度契約状況調査票!$E:$AR,21,FALSE)="②同種の他の契約の予定価格を類推されるおそれがあるため公表しない","×","○")))</f>
        <v/>
      </c>
    </row>
    <row r="14" spans="1:16" s="10" customFormat="1" ht="60" customHeight="1">
      <c r="A14" s="11" t="str">
        <f>IF(MAX([7]令和3年度契約状況調査票!E13:E258)&gt;=ROW()-5,ROW()-5,"")</f>
        <v/>
      </c>
      <c r="B14" s="12" t="str">
        <f>IF(A14="","",VLOOKUP(A14,[7]令和3年度契約状況調査票!$E:$AR,5,FALSE))</f>
        <v/>
      </c>
      <c r="C14" s="13" t="str">
        <f>IF(A14="","",VLOOKUP(A14,[7]令和3年度契約状況調査票!$E:$AR,6,FALSE))</f>
        <v/>
      </c>
      <c r="D14" s="14" t="str">
        <f>IF(A14="","",VLOOKUP(A14,[7]令和3年度契約状況調査票!$E:$AR,9,FALSE))</f>
        <v/>
      </c>
      <c r="E14" s="12" t="str">
        <f>IF(A14="","",VLOOKUP(A14,[7]令和3年度契約状況調査票!$E:$AR,10,FALSE))</f>
        <v/>
      </c>
      <c r="F14" s="15" t="str">
        <f>IF(A14="","",VLOOKUP(A14,[7]令和3年度契約状況調査票!$E:$AR,11,FALSE))</f>
        <v/>
      </c>
      <c r="G14" s="16" t="str">
        <f>IF(A14="","",IF(VLOOKUP(A14,[7]令和3年度契約状況調査票!$E:$AR,12,FALSE)="②一般競争入札（総合評価方式）","一般競争入札"&amp;CHAR(10)&amp;"（総合評価方式）","一般競争入札"))</f>
        <v/>
      </c>
      <c r="H14" s="17" t="str">
        <f>IF(A14="","",IF(VLOOKUP(A14,[7]令和3年度契約状況調査票!$E:$AR,14,FALSE)="他官署で調達手続きを実施のため","他官署で調達手続きを実施のため",IF(VLOOKUP(A14,[7]令和3年度契約状況調査票!$E:$AR,21,FALSE)="②同種の他の契約の予定価格を類推されるおそれがあるため公表しない","同種の他の契約の予定価格を類推されるおそれがあるため公表しない",IF(VLOOKUP(A14,[7]令和3年度契約状況調査票!$E:$AR,21,FALSE)="－","－",IF(VLOOKUP(A14,[7]令和3年度契約状況調査票!$E:$AR,7,FALSE)&lt;&gt;"",TEXT(VLOOKUP(A14,[7]令和3年度契約状況調査票!$E:$AR,14,FALSE),"#,##0円")&amp;CHAR(10)&amp;"(A)",VLOOKUP(A14,[7]令和3年度契約状況調査票!$E:$AR,14,FALSE))))))</f>
        <v/>
      </c>
      <c r="I14" s="17" t="str">
        <f>IF(A14="","",VLOOKUP(A14,[7]令和3年度契約状況調査票!$E:$AR,15,FALSE))</f>
        <v/>
      </c>
      <c r="J14" s="18" t="str">
        <f>IF(A14="","",IF(VLOOKUP(A14,[7]令和3年度契約状況調査票!$E:$AR,14,FALSE)="他官署で調達手続きを実施のため","－",IF(VLOOKUP(A14,[7]令和3年度契約状況調査票!$E:$AR,21,FALSE)="②同種の他の契約の予定価格を類推されるおそれがあるため公表しない","－",IF(VLOOKUP(A14,[7]令和3年度契約状況調査票!$E:$AR,21,FALSE)="－","－",IF(VLOOKUP(A14,[7]令和3年度契約状況調査票!$E:$AR,7,FALSE)&lt;&gt;"",TEXT(VLOOKUP(A14,[7]令和3年度契約状況調査票!$E:$AR,17,FALSE),"#.0%")&amp;CHAR(10)&amp;"(B/A×100)",VLOOKUP(A14,[7]令和3年度契約状況調査票!$E:$AR,17,FALSE))))))</f>
        <v/>
      </c>
      <c r="K14" s="19" t="str">
        <f>IF(A14="","",IF(VLOOKUP(A14,[7]令和3年度契約状況調査票!$E:$AR,27,FALSE)="①公益社団法人","公社",IF(VLOOKUP(A14,[7]令和3年度契約状況調査票!$E:$AR,27,FALSE)="②公益財団法人","公財","")))</f>
        <v/>
      </c>
      <c r="L14" s="19" t="str">
        <f>IF(A14="","",VLOOKUP(A14,[7]令和3年度契約状況調査票!$E:$AR,28,FALSE))</f>
        <v/>
      </c>
      <c r="M14" s="20" t="str">
        <f>IF(A14="","",IF(VLOOKUP(A14,[7]令和3年度契約状況調査票!$E:$AR,28,FALSE)="国所管",VLOOKUP(A14,[7]令和3年度契約状況調査票!$E:$AR,22,FALSE),""))</f>
        <v/>
      </c>
      <c r="N14" s="21" t="str">
        <f>IF(A14="","",IF(AND(P14="○",O14="分担契約/単価契約"),"単価契約"&amp;CHAR(10)&amp;"予定調達総額 "&amp;TEXT(VLOOKUP(A14,[7]令和3年度契約状況調査票!$E:$AR,16,FALSE),"#,##0円")&amp;"(B)"&amp;CHAR(10)&amp;"分担契約"&amp;CHAR(10)&amp;VLOOKUP(A14,[7]令和3年度契約状況調査票!$E:$AR,32,FALSE),IF(AND(P14="○",O14="分担契約"),"分担契約"&amp;CHAR(10)&amp;"契約総額 "&amp;TEXT(VLOOKUP(A14,[7]令和3年度契約状況調査票!$E:$AR,16,FALSE),"#,##0円")&amp;"(B)"&amp;CHAR(10)&amp;VLOOKUP(A14,[7]令和3年度契約状況調査票!$E:$AR,32,FALSE),(IF(O14="分担契約/単価契約","単価契約"&amp;CHAR(10)&amp;"予定調達総額 "&amp;TEXT(VLOOKUP(A14,[7]令和3年度契約状況調査票!$E:$AR,16,FALSE),"#,##0円")&amp;CHAR(10)&amp;"分担契約"&amp;CHAR(10)&amp;VLOOKUP(A14,[7]令和3年度契約状況調査票!$E:$AR,32,FALSE),IF(O14="分担契約","分担契約"&amp;CHAR(10)&amp;"契約総額 "&amp;TEXT(VLOOKUP(A14,[7]令和3年度契約状況調査票!$E:$AR,16,FALSE),"#,##0円")&amp;CHAR(10)&amp;VLOOKUP(A14,[7]令和3年度契約状況調査票!$E:$AR,32,FALSE),IF(O14="単価契約","単価契約"&amp;CHAR(10)&amp;"予定調達総額 "&amp;TEXT(VLOOKUP(A14,[7]令和3年度契約状況調査票!$E:$AR,16,FALSE),"#,##0円")&amp;CHAR(10)&amp;VLOOKUP(A14,[7]令和3年度契約状況調査票!$E:$AR,32,FALSE),VLOOKUP(A14,[7]令和3年度契約状況調査票!$E:$AR,32,FALSE))))))))</f>
        <v/>
      </c>
      <c r="O14" s="10" t="str">
        <f>IF(A14="","",VLOOKUP(A14,[7]令和3年度契約状況調査票!$E:$BY,53,FALSE))</f>
        <v/>
      </c>
      <c r="P14" s="10" t="str">
        <f>IF(A14="","",IF(VLOOKUP(A14,[7]令和3年度契約状況調査票!$E:$AR,14,FALSE)="他官署で調達手続きを実施のため","×",IF(VLOOKUP(A14,[7]令和3年度契約状況調査票!$E:$AR,21,FALSE)="②同種の他の契約の予定価格を類推されるおそれがあるため公表しない","×","○")))</f>
        <v/>
      </c>
    </row>
    <row r="15" spans="1:16" s="10" customFormat="1" ht="60" customHeight="1">
      <c r="A15" s="11" t="str">
        <f>IF(MAX([7]令和3年度契約状況調査票!E14:E259)&gt;=ROW()-5,ROW()-5,"")</f>
        <v/>
      </c>
      <c r="B15" s="12" t="str">
        <f>IF(A15="","",VLOOKUP(A15,[7]令和3年度契約状況調査票!$E:$AR,5,FALSE))</f>
        <v/>
      </c>
      <c r="C15" s="13" t="str">
        <f>IF(A15="","",VLOOKUP(A15,[7]令和3年度契約状況調査票!$E:$AR,6,FALSE))</f>
        <v/>
      </c>
      <c r="D15" s="14" t="str">
        <f>IF(A15="","",VLOOKUP(A15,[7]令和3年度契約状況調査票!$E:$AR,9,FALSE))</f>
        <v/>
      </c>
      <c r="E15" s="12" t="str">
        <f>IF(A15="","",VLOOKUP(A15,[7]令和3年度契約状況調査票!$E:$AR,10,FALSE))</f>
        <v/>
      </c>
      <c r="F15" s="15" t="str">
        <f>IF(A15="","",VLOOKUP(A15,[7]令和3年度契約状況調査票!$E:$AR,11,FALSE))</f>
        <v/>
      </c>
      <c r="G15" s="16" t="str">
        <f>IF(A15="","",IF(VLOOKUP(A15,[7]令和3年度契約状況調査票!$E:$AR,12,FALSE)="②一般競争入札（総合評価方式）","一般競争入札"&amp;CHAR(10)&amp;"（総合評価方式）","一般競争入札"))</f>
        <v/>
      </c>
      <c r="H15" s="17" t="str">
        <f>IF(A15="","",IF(VLOOKUP(A15,[7]令和3年度契約状況調査票!$E:$AR,14,FALSE)="他官署で調達手続きを実施のため","他官署で調達手続きを実施のため",IF(VLOOKUP(A15,[7]令和3年度契約状況調査票!$E:$AR,21,FALSE)="②同種の他の契約の予定価格を類推されるおそれがあるため公表しない","同種の他の契約の予定価格を類推されるおそれがあるため公表しない",IF(VLOOKUP(A15,[7]令和3年度契約状況調査票!$E:$AR,21,FALSE)="－","－",IF(VLOOKUP(A15,[7]令和3年度契約状況調査票!$E:$AR,7,FALSE)&lt;&gt;"",TEXT(VLOOKUP(A15,[7]令和3年度契約状況調査票!$E:$AR,14,FALSE),"#,##0円")&amp;CHAR(10)&amp;"(A)",VLOOKUP(A15,[7]令和3年度契約状況調査票!$E:$AR,14,FALSE))))))</f>
        <v/>
      </c>
      <c r="I15" s="17" t="str">
        <f>IF(A15="","",VLOOKUP(A15,[7]令和3年度契約状況調査票!$E:$AR,15,FALSE))</f>
        <v/>
      </c>
      <c r="J15" s="18" t="str">
        <f>IF(A15="","",IF(VLOOKUP(A15,[7]令和3年度契約状況調査票!$E:$AR,14,FALSE)="他官署で調達手続きを実施のため","－",IF(VLOOKUP(A15,[7]令和3年度契約状況調査票!$E:$AR,21,FALSE)="②同種の他の契約の予定価格を類推されるおそれがあるため公表しない","－",IF(VLOOKUP(A15,[7]令和3年度契約状況調査票!$E:$AR,21,FALSE)="－","－",IF(VLOOKUP(A15,[7]令和3年度契約状況調査票!$E:$AR,7,FALSE)&lt;&gt;"",TEXT(VLOOKUP(A15,[7]令和3年度契約状況調査票!$E:$AR,17,FALSE),"#.0%")&amp;CHAR(10)&amp;"(B/A×100)",VLOOKUP(A15,[7]令和3年度契約状況調査票!$E:$AR,17,FALSE))))))</f>
        <v/>
      </c>
      <c r="K15" s="19" t="str">
        <f>IF(A15="","",IF(VLOOKUP(A15,[7]令和3年度契約状況調査票!$E:$AR,27,FALSE)="①公益社団法人","公社",IF(VLOOKUP(A15,[7]令和3年度契約状況調査票!$E:$AR,27,FALSE)="②公益財団法人","公財","")))</f>
        <v/>
      </c>
      <c r="L15" s="19" t="str">
        <f>IF(A15="","",VLOOKUP(A15,[7]令和3年度契約状況調査票!$E:$AR,28,FALSE))</f>
        <v/>
      </c>
      <c r="M15" s="20" t="str">
        <f>IF(A15="","",IF(VLOOKUP(A15,[7]令和3年度契約状況調査票!$E:$AR,28,FALSE)="国所管",VLOOKUP(A15,[7]令和3年度契約状況調査票!$E:$AR,22,FALSE),""))</f>
        <v/>
      </c>
      <c r="N15" s="21" t="str">
        <f>IF(A15="","",IF(AND(P15="○",O15="分担契約/単価契約"),"単価契約"&amp;CHAR(10)&amp;"予定調達総額 "&amp;TEXT(VLOOKUP(A15,[7]令和3年度契約状況調査票!$E:$AR,16,FALSE),"#,##0円")&amp;"(B)"&amp;CHAR(10)&amp;"分担契約"&amp;CHAR(10)&amp;VLOOKUP(A15,[7]令和3年度契約状況調査票!$E:$AR,32,FALSE),IF(AND(P15="○",O15="分担契約"),"分担契約"&amp;CHAR(10)&amp;"契約総額 "&amp;TEXT(VLOOKUP(A15,[7]令和3年度契約状況調査票!$E:$AR,16,FALSE),"#,##0円")&amp;"(B)"&amp;CHAR(10)&amp;VLOOKUP(A15,[7]令和3年度契約状況調査票!$E:$AR,32,FALSE),(IF(O15="分担契約/単価契約","単価契約"&amp;CHAR(10)&amp;"予定調達総額 "&amp;TEXT(VLOOKUP(A15,[7]令和3年度契約状況調査票!$E:$AR,16,FALSE),"#,##0円")&amp;CHAR(10)&amp;"分担契約"&amp;CHAR(10)&amp;VLOOKUP(A15,[7]令和3年度契約状況調査票!$E:$AR,32,FALSE),IF(O15="分担契約","分担契約"&amp;CHAR(10)&amp;"契約総額 "&amp;TEXT(VLOOKUP(A15,[7]令和3年度契約状況調査票!$E:$AR,16,FALSE),"#,##0円")&amp;CHAR(10)&amp;VLOOKUP(A15,[7]令和3年度契約状況調査票!$E:$AR,32,FALSE),IF(O15="単価契約","単価契約"&amp;CHAR(10)&amp;"予定調達総額 "&amp;TEXT(VLOOKUP(A15,[7]令和3年度契約状況調査票!$E:$AR,16,FALSE),"#,##0円")&amp;CHAR(10)&amp;VLOOKUP(A15,[7]令和3年度契約状況調査票!$E:$AR,32,FALSE),VLOOKUP(A15,[7]令和3年度契約状況調査票!$E:$AR,32,FALSE))))))))</f>
        <v/>
      </c>
      <c r="O15" s="10" t="str">
        <f>IF(A15="","",VLOOKUP(A15,[7]令和3年度契約状況調査票!$E:$BY,53,FALSE))</f>
        <v/>
      </c>
      <c r="P15" s="10" t="str">
        <f>IF(A15="","",IF(VLOOKUP(A15,[7]令和3年度契約状況調査票!$E:$AR,14,FALSE)="他官署で調達手続きを実施のため","×",IF(VLOOKUP(A15,[7]令和3年度契約状況調査票!$E:$AR,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5"/>
    <dataValidation operator="greaterThanOrEqual" allowBlank="1" showInputMessage="1" showErrorMessage="1" errorTitle="注意" error="プルダウンメニューから選択して下さい_x000a_" sqref="G6:G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2022-12-01T05:46:45Z</cp:lastPrinted>
  <dcterms:created xsi:type="dcterms:W3CDTF">2022-11-30T05:36:37Z</dcterms:created>
  <dcterms:modified xsi:type="dcterms:W3CDTF">2022-12-01T09:31:13Z</dcterms:modified>
</cp:coreProperties>
</file>