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46757553-00D3-4BB2-868E-D27E909B6182}" xr6:coauthVersionLast="36" xr6:coauthVersionMax="36" xr10:uidLastSave="{00000000-0000-0000-0000-000000000000}"/>
  <bookViews>
    <workbookView xWindow="28680" yWindow="-11505" windowWidth="29040" windowHeight="15840" xr2:uid="{00000000-000D-0000-FFFF-FFFF00000000}"/>
  </bookViews>
  <sheets>
    <sheet name="ZB"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ZB!$A$5:$N$83</definedName>
    <definedName name="aaa">[1]契約状況コード表!$F$5:$F$9</definedName>
    <definedName name="aaaa">[1]契約状況コード表!$G$5:$G$6</definedName>
    <definedName name="_xlnm.Print_Area" localSheetId="0">ZB!$A$1:$N$13</definedName>
    <definedName name="_xlnm.Print_Titles" localSheetId="0">ZB!$1:$5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11" i="5" l="1"/>
  <c r="L11" i="5"/>
  <c r="J11" i="5"/>
  <c r="I11" i="5"/>
  <c r="H11" i="5"/>
  <c r="G11" i="5"/>
  <c r="F11" i="5"/>
  <c r="E11" i="5"/>
  <c r="D11" i="5"/>
  <c r="C11" i="5"/>
  <c r="B11" i="5"/>
  <c r="O10" i="5"/>
  <c r="N10" i="5"/>
  <c r="L10" i="5"/>
  <c r="J10" i="5"/>
  <c r="I10" i="5"/>
  <c r="H10" i="5"/>
  <c r="G10" i="5"/>
  <c r="F10" i="5"/>
  <c r="E10" i="5"/>
  <c r="D10" i="5"/>
  <c r="C10" i="5"/>
  <c r="B10" i="5"/>
  <c r="O9" i="5"/>
  <c r="N9" i="5"/>
  <c r="L9" i="5"/>
  <c r="J9" i="5"/>
  <c r="I9" i="5"/>
  <c r="H9" i="5"/>
  <c r="G9" i="5"/>
  <c r="F9" i="5"/>
  <c r="E9" i="5"/>
  <c r="D9" i="5"/>
  <c r="C9" i="5"/>
  <c r="B9" i="5"/>
  <c r="O8" i="5"/>
  <c r="N8" i="5"/>
  <c r="L8" i="5"/>
  <c r="J8" i="5"/>
  <c r="I8" i="5"/>
  <c r="H8" i="5"/>
  <c r="G8" i="5"/>
  <c r="F8" i="5"/>
  <c r="E8" i="5"/>
  <c r="D8" i="5"/>
  <c r="C8" i="5"/>
  <c r="B8" i="5"/>
  <c r="O7" i="5"/>
  <c r="N7" i="5"/>
  <c r="M7" i="5"/>
  <c r="L7" i="5"/>
  <c r="J7" i="5"/>
  <c r="I7" i="5"/>
  <c r="H7" i="5"/>
  <c r="G7" i="5"/>
  <c r="F7" i="5"/>
  <c r="E7" i="5"/>
  <c r="D7" i="5"/>
  <c r="C7" i="5"/>
  <c r="B7" i="5"/>
  <c r="O6" i="5"/>
  <c r="M6" i="5"/>
  <c r="L6" i="5"/>
  <c r="J6" i="5"/>
  <c r="I6" i="5"/>
  <c r="H6" i="5"/>
  <c r="G6" i="5"/>
  <c r="F6" i="5"/>
  <c r="E6" i="5"/>
  <c r="D6" i="5"/>
  <c r="C6" i="5"/>
  <c r="B6" i="5"/>
  <c r="A150" i="5" l="1"/>
  <c r="A149" i="5"/>
  <c r="L148" i="5"/>
  <c r="F148" i="5"/>
  <c r="A148" i="5"/>
  <c r="A147" i="5"/>
  <c r="D146" i="5"/>
  <c r="A146" i="5"/>
  <c r="P146" i="5" s="1"/>
  <c r="L145" i="5"/>
  <c r="C145" i="5"/>
  <c r="A145" i="5"/>
  <c r="O145" i="5" s="1"/>
  <c r="M144" i="5"/>
  <c r="G144" i="5"/>
  <c r="B144" i="5"/>
  <c r="A144" i="5"/>
  <c r="N144" i="5" s="1"/>
  <c r="A143" i="5"/>
  <c r="H142" i="5"/>
  <c r="D142" i="5"/>
  <c r="A142" i="5"/>
  <c r="P142" i="5" s="1"/>
  <c r="M141" i="5"/>
  <c r="L141" i="5"/>
  <c r="D141" i="5"/>
  <c r="C141" i="5"/>
  <c r="A141" i="5"/>
  <c r="O141" i="5" s="1"/>
  <c r="O140" i="5"/>
  <c r="M140" i="5"/>
  <c r="H140" i="5"/>
  <c r="G140" i="5"/>
  <c r="C140" i="5"/>
  <c r="B140" i="5"/>
  <c r="A140" i="5"/>
  <c r="N140" i="5" s="1"/>
  <c r="A139" i="5"/>
  <c r="M138" i="5"/>
  <c r="H138" i="5"/>
  <c r="D138" i="5"/>
  <c r="A138" i="5"/>
  <c r="P138" i="5" s="1"/>
  <c r="P137" i="5"/>
  <c r="M137" i="5"/>
  <c r="L137" i="5"/>
  <c r="G137" i="5"/>
  <c r="D137" i="5"/>
  <c r="C137" i="5"/>
  <c r="A137" i="5"/>
  <c r="O137" i="5" s="1"/>
  <c r="P136" i="5"/>
  <c r="O136" i="5"/>
  <c r="M136" i="5"/>
  <c r="J136" i="5"/>
  <c r="H136" i="5"/>
  <c r="G136" i="5"/>
  <c r="D136" i="5"/>
  <c r="C136" i="5"/>
  <c r="B136" i="5"/>
  <c r="A136" i="5"/>
  <c r="N136" i="5" s="1"/>
  <c r="B135" i="5"/>
  <c r="A135" i="5"/>
  <c r="E134" i="5"/>
  <c r="A134" i="5"/>
  <c r="J134" i="5" s="1"/>
  <c r="P133" i="5"/>
  <c r="I133" i="5"/>
  <c r="E133" i="5"/>
  <c r="D133" i="5"/>
  <c r="A133" i="5"/>
  <c r="L133" i="5" s="1"/>
  <c r="P132" i="5"/>
  <c r="O132" i="5"/>
  <c r="J132" i="5"/>
  <c r="H132" i="5"/>
  <c r="D132" i="5"/>
  <c r="C132" i="5"/>
  <c r="A132" i="5"/>
  <c r="N132" i="5" s="1"/>
  <c r="P131" i="5"/>
  <c r="O131" i="5"/>
  <c r="E131" i="5"/>
  <c r="C131" i="5"/>
  <c r="A131" i="5"/>
  <c r="J131" i="5" s="1"/>
  <c r="N130" i="5"/>
  <c r="B130" i="5"/>
  <c r="A130" i="5"/>
  <c r="J130" i="5" s="1"/>
  <c r="A129" i="5"/>
  <c r="O128" i="5"/>
  <c r="M128" i="5"/>
  <c r="H128" i="5"/>
  <c r="G128" i="5"/>
  <c r="C128" i="5"/>
  <c r="B128" i="5"/>
  <c r="A128" i="5"/>
  <c r="N128" i="5" s="1"/>
  <c r="F127" i="5"/>
  <c r="B127" i="5"/>
  <c r="A127" i="5"/>
  <c r="G127" i="5" s="1"/>
  <c r="A126" i="5"/>
  <c r="J125" i="5"/>
  <c r="B125" i="5"/>
  <c r="A125" i="5"/>
  <c r="N125" i="5" s="1"/>
  <c r="A124" i="5"/>
  <c r="I123" i="5"/>
  <c r="H123" i="5"/>
  <c r="A123" i="5"/>
  <c r="P122" i="5"/>
  <c r="G122" i="5"/>
  <c r="A122" i="5"/>
  <c r="J121" i="5"/>
  <c r="B121" i="5"/>
  <c r="A121" i="5"/>
  <c r="N121" i="5" s="1"/>
  <c r="E120" i="5"/>
  <c r="B120" i="5"/>
  <c r="A120" i="5"/>
  <c r="O120" i="5" s="1"/>
  <c r="A119" i="5"/>
  <c r="P118" i="5"/>
  <c r="M118" i="5"/>
  <c r="L118" i="5"/>
  <c r="G118" i="5"/>
  <c r="D118" i="5"/>
  <c r="C118" i="5"/>
  <c r="A118" i="5"/>
  <c r="O118" i="5" s="1"/>
  <c r="P117" i="5"/>
  <c r="G117" i="5"/>
  <c r="A117" i="5"/>
  <c r="B116" i="5"/>
  <c r="A116" i="5"/>
  <c r="O116" i="5" s="1"/>
  <c r="A115" i="5"/>
  <c r="A114" i="5"/>
  <c r="J113" i="5"/>
  <c r="B113" i="5"/>
  <c r="A113" i="5"/>
  <c r="N113" i="5" s="1"/>
  <c r="J112" i="5"/>
  <c r="A112" i="5"/>
  <c r="M111" i="5"/>
  <c r="I111" i="5"/>
  <c r="A111" i="5"/>
  <c r="P110" i="5"/>
  <c r="M110" i="5"/>
  <c r="G110" i="5"/>
  <c r="D110" i="5"/>
  <c r="A110" i="5"/>
  <c r="O110" i="5" s="1"/>
  <c r="P109" i="5"/>
  <c r="G109" i="5"/>
  <c r="B109" i="5"/>
  <c r="A109" i="5"/>
  <c r="N109" i="5" s="1"/>
  <c r="A108" i="5"/>
  <c r="A107" i="5"/>
  <c r="A106" i="5"/>
  <c r="L105" i="5"/>
  <c r="C105" i="5"/>
  <c r="A105" i="5"/>
  <c r="O105" i="5" s="1"/>
  <c r="M104" i="5"/>
  <c r="G104" i="5"/>
  <c r="B104" i="5"/>
  <c r="A104" i="5"/>
  <c r="N104" i="5" s="1"/>
  <c r="A103" i="5"/>
  <c r="I103" i="5" s="1"/>
  <c r="H102" i="5"/>
  <c r="E102" i="5"/>
  <c r="A102" i="5"/>
  <c r="N102" i="5" s="1"/>
  <c r="M101" i="5"/>
  <c r="L101" i="5"/>
  <c r="D101" i="5"/>
  <c r="C101" i="5"/>
  <c r="A101" i="5"/>
  <c r="O101" i="5" s="1"/>
  <c r="O100" i="5"/>
  <c r="M100" i="5"/>
  <c r="H100" i="5"/>
  <c r="G100" i="5"/>
  <c r="C100" i="5"/>
  <c r="B100" i="5"/>
  <c r="A100" i="5"/>
  <c r="N100" i="5" s="1"/>
  <c r="N99" i="5"/>
  <c r="F99" i="5"/>
  <c r="E99" i="5"/>
  <c r="A99" i="5"/>
  <c r="O99" i="5" s="1"/>
  <c r="N98" i="5"/>
  <c r="M98" i="5"/>
  <c r="D98" i="5"/>
  <c r="A98" i="5"/>
  <c r="L97" i="5"/>
  <c r="H97" i="5"/>
  <c r="C97" i="5"/>
  <c r="A97" i="5"/>
  <c r="M96" i="5"/>
  <c r="B96" i="5"/>
  <c r="A96" i="5"/>
  <c r="G96" i="5" s="1"/>
  <c r="A95" i="5"/>
  <c r="M94" i="5"/>
  <c r="I94" i="5"/>
  <c r="A94" i="5"/>
  <c r="P93" i="5"/>
  <c r="M93" i="5"/>
  <c r="L93" i="5"/>
  <c r="G93" i="5"/>
  <c r="D93" i="5"/>
  <c r="C93" i="5"/>
  <c r="A93" i="5"/>
  <c r="O93" i="5" s="1"/>
  <c r="P92" i="5"/>
  <c r="O92" i="5"/>
  <c r="J92" i="5"/>
  <c r="H92" i="5"/>
  <c r="D92" i="5"/>
  <c r="C92" i="5"/>
  <c r="A92" i="5"/>
  <c r="N92" i="5" s="1"/>
  <c r="J91" i="5"/>
  <c r="I91" i="5"/>
  <c r="A91" i="5"/>
  <c r="H90" i="5"/>
  <c r="A90" i="5"/>
  <c r="I90" i="5" s="1"/>
  <c r="A89" i="5"/>
  <c r="L88" i="5"/>
  <c r="A88" i="5"/>
  <c r="A87" i="5"/>
  <c r="A86" i="5"/>
  <c r="A85" i="5"/>
  <c r="L84" i="5"/>
  <c r="F84" i="5"/>
  <c r="A84" i="5"/>
  <c r="E83" i="5"/>
  <c r="A83" i="5"/>
  <c r="O83" i="5" s="1"/>
  <c r="N82" i="5"/>
  <c r="H82" i="5"/>
  <c r="E82" i="5"/>
  <c r="D82" i="5"/>
  <c r="A82" i="5"/>
  <c r="M82" i="5" s="1"/>
  <c r="P81" i="5"/>
  <c r="M81" i="5"/>
  <c r="L81" i="5"/>
  <c r="G81" i="5"/>
  <c r="D81" i="5"/>
  <c r="C81" i="5"/>
  <c r="A81" i="5"/>
  <c r="O81" i="5" s="1"/>
  <c r="P80" i="5"/>
  <c r="O80" i="5"/>
  <c r="M80" i="5"/>
  <c r="J80" i="5"/>
  <c r="H80" i="5"/>
  <c r="G80" i="5"/>
  <c r="D80" i="5"/>
  <c r="C80" i="5"/>
  <c r="B80" i="5"/>
  <c r="A80" i="5"/>
  <c r="N80" i="5" s="1"/>
  <c r="P79" i="5"/>
  <c r="I79" i="5"/>
  <c r="B79" i="5"/>
  <c r="A79" i="5"/>
  <c r="O79" i="5" s="1"/>
  <c r="A78" i="5"/>
  <c r="F78" i="5" s="1"/>
  <c r="G77" i="5"/>
  <c r="E77" i="5"/>
  <c r="A77" i="5"/>
  <c r="L77" i="5" s="1"/>
  <c r="O76" i="5"/>
  <c r="M76" i="5"/>
  <c r="H76" i="5"/>
  <c r="G76" i="5"/>
  <c r="C76" i="5"/>
  <c r="B76" i="5"/>
  <c r="A76" i="5"/>
  <c r="N76" i="5" s="1"/>
  <c r="A75" i="5"/>
  <c r="J75" i="5" s="1"/>
  <c r="O74" i="5"/>
  <c r="E74" i="5"/>
  <c r="D74" i="5"/>
  <c r="A74" i="5"/>
  <c r="J74" i="5" s="1"/>
  <c r="N73" i="5"/>
  <c r="L73" i="5"/>
  <c r="I73" i="5"/>
  <c r="E73" i="5"/>
  <c r="D73" i="5"/>
  <c r="C73" i="5"/>
  <c r="A73" i="5"/>
  <c r="P73" i="5" s="1"/>
  <c r="P72" i="5"/>
  <c r="O72" i="5"/>
  <c r="M72" i="5"/>
  <c r="J72" i="5"/>
  <c r="H72" i="5"/>
  <c r="G72" i="5"/>
  <c r="D72" i="5"/>
  <c r="C72" i="5"/>
  <c r="B72" i="5"/>
  <c r="A72" i="5"/>
  <c r="N72" i="5" s="1"/>
  <c r="P71" i="5"/>
  <c r="I71" i="5"/>
  <c r="B71" i="5"/>
  <c r="A71" i="5"/>
  <c r="O71" i="5" s="1"/>
  <c r="A70" i="5"/>
  <c r="L69" i="5"/>
  <c r="A69" i="5"/>
  <c r="E69" i="5" s="1"/>
  <c r="O68" i="5"/>
  <c r="H68" i="5"/>
  <c r="C68" i="5"/>
  <c r="A68" i="5"/>
  <c r="N68" i="5" s="1"/>
  <c r="J67" i="5"/>
  <c r="F67" i="5"/>
  <c r="E67" i="5"/>
  <c r="A67" i="5"/>
  <c r="P67" i="5" s="1"/>
  <c r="O66" i="5"/>
  <c r="D66" i="5"/>
  <c r="A66" i="5"/>
  <c r="J66" i="5" s="1"/>
  <c r="L65" i="5"/>
  <c r="D65" i="5"/>
  <c r="A65" i="5"/>
  <c r="I65" i="5" s="1"/>
  <c r="A64" i="5"/>
  <c r="N64" i="5" s="1"/>
  <c r="H63" i="5"/>
  <c r="A63" i="5"/>
  <c r="L62" i="5"/>
  <c r="C62" i="5"/>
  <c r="A62" i="5"/>
  <c r="O62" i="5" s="1"/>
  <c r="M61" i="5"/>
  <c r="G61" i="5"/>
  <c r="B61" i="5"/>
  <c r="A61" i="5"/>
  <c r="N61" i="5" s="1"/>
  <c r="A60" i="5"/>
  <c r="A59" i="5"/>
  <c r="H58" i="5"/>
  <c r="A58" i="5"/>
  <c r="A57" i="5"/>
  <c r="F57" i="5" s="1"/>
  <c r="E56" i="5"/>
  <c r="A56" i="5"/>
  <c r="O56" i="5" s="1"/>
  <c r="E55" i="5"/>
  <c r="D55" i="5"/>
  <c r="A55" i="5"/>
  <c r="H55" i="5" s="1"/>
  <c r="M54" i="5"/>
  <c r="L54" i="5"/>
  <c r="D54" i="5"/>
  <c r="C54" i="5"/>
  <c r="A54" i="5"/>
  <c r="O54" i="5" s="1"/>
  <c r="O53" i="5"/>
  <c r="M53" i="5"/>
  <c r="H53" i="5"/>
  <c r="G53" i="5"/>
  <c r="C53" i="5"/>
  <c r="B53" i="5"/>
  <c r="A53" i="5"/>
  <c r="N53" i="5" s="1"/>
  <c r="J52" i="5"/>
  <c r="E52" i="5"/>
  <c r="B52" i="5"/>
  <c r="A52" i="5"/>
  <c r="O52" i="5" s="1"/>
  <c r="A51" i="5"/>
  <c r="N51" i="5" s="1"/>
  <c r="A50" i="5"/>
  <c r="A49" i="5"/>
  <c r="A48" i="5"/>
  <c r="H47" i="5"/>
  <c r="A47" i="5"/>
  <c r="M47" i="5" s="1"/>
  <c r="P46" i="5"/>
  <c r="M46" i="5"/>
  <c r="L46" i="5"/>
  <c r="G46" i="5"/>
  <c r="D46" i="5"/>
  <c r="C46" i="5"/>
  <c r="A46" i="5"/>
  <c r="O46" i="5" s="1"/>
  <c r="P45" i="5"/>
  <c r="O45" i="5"/>
  <c r="M45" i="5"/>
  <c r="J45" i="5"/>
  <c r="H45" i="5"/>
  <c r="G45" i="5"/>
  <c r="D45" i="5"/>
  <c r="C45" i="5"/>
  <c r="B45" i="5"/>
  <c r="A45" i="5"/>
  <c r="N45" i="5" s="1"/>
  <c r="O44" i="5"/>
  <c r="F44" i="5"/>
  <c r="A44" i="5"/>
  <c r="J44" i="5" s="1"/>
  <c r="A43" i="5"/>
  <c r="M43" i="5" s="1"/>
  <c r="H42" i="5"/>
  <c r="A42" i="5"/>
  <c r="L41" i="5"/>
  <c r="F41" i="5"/>
  <c r="A41" i="5"/>
  <c r="O40" i="5"/>
  <c r="N40" i="5"/>
  <c r="F40" i="5"/>
  <c r="E40" i="5"/>
  <c r="B40" i="5"/>
  <c r="A40" i="5"/>
  <c r="J40" i="5" s="1"/>
  <c r="N39" i="5"/>
  <c r="A39" i="5"/>
  <c r="A38" i="5"/>
  <c r="L37" i="5"/>
  <c r="F37" i="5"/>
  <c r="A37" i="5"/>
  <c r="B36" i="5"/>
  <c r="A36" i="5"/>
  <c r="O36" i="5" s="1"/>
  <c r="A35" i="5"/>
  <c r="M34" i="5"/>
  <c r="L34" i="5"/>
  <c r="D34" i="5"/>
  <c r="C34" i="5"/>
  <c r="A34" i="5"/>
  <c r="O34" i="5" s="1"/>
  <c r="O33" i="5"/>
  <c r="H33" i="5"/>
  <c r="C33" i="5"/>
  <c r="A33" i="5"/>
  <c r="N33" i="5" s="1"/>
  <c r="A32" i="5"/>
  <c r="N32" i="5" s="1"/>
  <c r="H31" i="5"/>
  <c r="A31" i="5"/>
  <c r="M31" i="5" s="1"/>
  <c r="L30" i="5"/>
  <c r="C30" i="5"/>
  <c r="A30" i="5"/>
  <c r="O30" i="5" s="1"/>
  <c r="M29" i="5"/>
  <c r="G29" i="5"/>
  <c r="B29" i="5"/>
  <c r="A29" i="5"/>
  <c r="N29" i="5" s="1"/>
  <c r="A28" i="5"/>
  <c r="N27" i="5"/>
  <c r="E27" i="5"/>
  <c r="D27" i="5"/>
  <c r="A27" i="5"/>
  <c r="M27" i="5" s="1"/>
  <c r="M26" i="5"/>
  <c r="L26" i="5"/>
  <c r="D26" i="5"/>
  <c r="C26" i="5"/>
  <c r="A26" i="5"/>
  <c r="O26" i="5" s="1"/>
  <c r="O25" i="5"/>
  <c r="M25" i="5"/>
  <c r="H25" i="5"/>
  <c r="G25" i="5"/>
  <c r="C25" i="5"/>
  <c r="B25" i="5"/>
  <c r="A25" i="5"/>
  <c r="N25" i="5" s="1"/>
  <c r="N24" i="5"/>
  <c r="B24" i="5"/>
  <c r="A24" i="5"/>
  <c r="J24" i="5" s="1"/>
  <c r="E23" i="5"/>
  <c r="D23" i="5"/>
  <c r="A23" i="5"/>
  <c r="H23" i="5" s="1"/>
  <c r="M22" i="5"/>
  <c r="L22" i="5"/>
  <c r="D22" i="5"/>
  <c r="C22" i="5"/>
  <c r="A22" i="5"/>
  <c r="O22" i="5" s="1"/>
  <c r="O21" i="5"/>
  <c r="H21" i="5"/>
  <c r="C21" i="5"/>
  <c r="A21" i="5"/>
  <c r="N21" i="5" s="1"/>
  <c r="J20" i="5"/>
  <c r="E20" i="5"/>
  <c r="B20" i="5"/>
  <c r="A20" i="5"/>
  <c r="O20" i="5" s="1"/>
  <c r="A19" i="5"/>
  <c r="A18" i="5"/>
  <c r="O17" i="5"/>
  <c r="F17" i="5"/>
  <c r="C17" i="5"/>
  <c r="A17" i="5"/>
  <c r="H17" i="5" s="1"/>
  <c r="I16" i="5"/>
  <c r="B16" i="5"/>
  <c r="A16" i="5"/>
  <c r="N16" i="5" s="1"/>
  <c r="A15" i="5"/>
  <c r="O15" i="5" s="1"/>
  <c r="A14" i="5"/>
  <c r="Q13" i="5"/>
  <c r="E13" i="5"/>
  <c r="A13" i="5"/>
  <c r="L13" i="5" s="1"/>
  <c r="E12" i="5"/>
  <c r="A12" i="5"/>
  <c r="Q12" i="5" s="1"/>
  <c r="A11" i="5"/>
  <c r="Q11" i="5" s="1"/>
  <c r="A10" i="5"/>
  <c r="Q9" i="5"/>
  <c r="A9" i="5"/>
  <c r="A8" i="5"/>
  <c r="A7" i="5"/>
  <c r="Q7" i="5" s="1"/>
  <c r="Q6" i="5"/>
  <c r="A6" i="5"/>
  <c r="O50" i="5" l="1"/>
  <c r="P50" i="5"/>
  <c r="G50" i="5"/>
  <c r="M50" i="5"/>
  <c r="D50" i="5"/>
  <c r="L50" i="5"/>
  <c r="C50" i="5"/>
  <c r="N86" i="5"/>
  <c r="H86" i="5"/>
  <c r="E86" i="5"/>
  <c r="Q8" i="5"/>
  <c r="O18" i="5"/>
  <c r="P18" i="5"/>
  <c r="G18" i="5"/>
  <c r="M18" i="5"/>
  <c r="D18" i="5"/>
  <c r="L18" i="5"/>
  <c r="C18" i="5"/>
  <c r="O38" i="5"/>
  <c r="P38" i="5"/>
  <c r="G38" i="5"/>
  <c r="M38" i="5"/>
  <c r="D38" i="5"/>
  <c r="L38" i="5"/>
  <c r="C38" i="5"/>
  <c r="N49" i="5"/>
  <c r="P49" i="5"/>
  <c r="J49" i="5"/>
  <c r="D49" i="5"/>
  <c r="O49" i="5"/>
  <c r="H49" i="5"/>
  <c r="C49" i="5"/>
  <c r="M49" i="5"/>
  <c r="G49" i="5"/>
  <c r="B49" i="5"/>
  <c r="H50" i="5"/>
  <c r="N59" i="5"/>
  <c r="H59" i="5"/>
  <c r="E59" i="5"/>
  <c r="H70" i="5"/>
  <c r="F70" i="5"/>
  <c r="O87" i="5"/>
  <c r="I87" i="5"/>
  <c r="F87" i="5"/>
  <c r="O89" i="5"/>
  <c r="M89" i="5"/>
  <c r="D89" i="5"/>
  <c r="H89" i="5"/>
  <c r="G89" i="5"/>
  <c r="P89" i="5"/>
  <c r="C89" i="5"/>
  <c r="O95" i="5"/>
  <c r="E95" i="5"/>
  <c r="N95" i="5"/>
  <c r="B95" i="5"/>
  <c r="J95" i="5"/>
  <c r="F95" i="5"/>
  <c r="N57" i="5"/>
  <c r="P57" i="5"/>
  <c r="J57" i="5"/>
  <c r="D57" i="5"/>
  <c r="O57" i="5"/>
  <c r="H57" i="5"/>
  <c r="C57" i="5"/>
  <c r="M57" i="5"/>
  <c r="G57" i="5"/>
  <c r="B57" i="5"/>
  <c r="N14" i="5"/>
  <c r="L14" i="5"/>
  <c r="E14" i="5"/>
  <c r="H18" i="5"/>
  <c r="N37" i="5"/>
  <c r="P37" i="5"/>
  <c r="J37" i="5"/>
  <c r="D37" i="5"/>
  <c r="O37" i="5"/>
  <c r="H37" i="5"/>
  <c r="C37" i="5"/>
  <c r="M37" i="5"/>
  <c r="G37" i="5"/>
  <c r="B37" i="5"/>
  <c r="H38" i="5"/>
  <c r="O42" i="5"/>
  <c r="P42" i="5"/>
  <c r="G42" i="5"/>
  <c r="M42" i="5"/>
  <c r="D42" i="5"/>
  <c r="L42" i="5"/>
  <c r="C42" i="5"/>
  <c r="F49" i="5"/>
  <c r="L57" i="5"/>
  <c r="J60" i="5"/>
  <c r="O60" i="5"/>
  <c r="F60" i="5"/>
  <c r="O85" i="5"/>
  <c r="P85" i="5"/>
  <c r="G85" i="5"/>
  <c r="M85" i="5"/>
  <c r="D85" i="5"/>
  <c r="L85" i="5"/>
  <c r="C85" i="5"/>
  <c r="N88" i="5"/>
  <c r="P88" i="5"/>
  <c r="J88" i="5"/>
  <c r="D88" i="5"/>
  <c r="O88" i="5"/>
  <c r="H88" i="5"/>
  <c r="C88" i="5"/>
  <c r="M88" i="5"/>
  <c r="G88" i="5"/>
  <c r="B88" i="5"/>
  <c r="L89" i="5"/>
  <c r="H43" i="5"/>
  <c r="E43" i="5"/>
  <c r="N43" i="5"/>
  <c r="D43" i="5"/>
  <c r="Q10" i="5"/>
  <c r="N12" i="5"/>
  <c r="L12" i="5"/>
  <c r="N17" i="5"/>
  <c r="P17" i="5"/>
  <c r="J17" i="5"/>
  <c r="D17" i="5"/>
  <c r="M17" i="5"/>
  <c r="G17" i="5"/>
  <c r="B17" i="5"/>
  <c r="L17" i="5"/>
  <c r="O28" i="5"/>
  <c r="F28" i="5"/>
  <c r="H39" i="5"/>
  <c r="M39" i="5"/>
  <c r="E39" i="5"/>
  <c r="D39" i="5"/>
  <c r="N41" i="5"/>
  <c r="P41" i="5"/>
  <c r="J41" i="5"/>
  <c r="D41" i="5"/>
  <c r="O41" i="5"/>
  <c r="H41" i="5"/>
  <c r="C41" i="5"/>
  <c r="M41" i="5"/>
  <c r="G41" i="5"/>
  <c r="B41" i="5"/>
  <c r="L49" i="5"/>
  <c r="O58" i="5"/>
  <c r="P58" i="5"/>
  <c r="G58" i="5"/>
  <c r="M58" i="5"/>
  <c r="D58" i="5"/>
  <c r="L58" i="5"/>
  <c r="C58" i="5"/>
  <c r="N84" i="5"/>
  <c r="P84" i="5"/>
  <c r="J84" i="5"/>
  <c r="D84" i="5"/>
  <c r="O84" i="5"/>
  <c r="H84" i="5"/>
  <c r="C84" i="5"/>
  <c r="M84" i="5"/>
  <c r="G84" i="5"/>
  <c r="B84" i="5"/>
  <c r="H85" i="5"/>
  <c r="F88" i="5"/>
  <c r="O114" i="5"/>
  <c r="P114" i="5"/>
  <c r="G114" i="5"/>
  <c r="M114" i="5"/>
  <c r="D114" i="5"/>
  <c r="L114" i="5"/>
  <c r="C114" i="5"/>
  <c r="J124" i="5"/>
  <c r="I124" i="5"/>
  <c r="P126" i="5"/>
  <c r="J126" i="5"/>
  <c r="D126" i="5"/>
  <c r="H126" i="5"/>
  <c r="C126" i="5"/>
  <c r="M126" i="5"/>
  <c r="G126" i="5"/>
  <c r="B126" i="5"/>
  <c r="C16" i="5"/>
  <c r="N20" i="5"/>
  <c r="D21" i="5"/>
  <c r="J21" i="5"/>
  <c r="P21" i="5"/>
  <c r="G22" i="5"/>
  <c r="P22" i="5"/>
  <c r="M23" i="5"/>
  <c r="E24" i="5"/>
  <c r="O24" i="5"/>
  <c r="D25" i="5"/>
  <c r="J25" i="5"/>
  <c r="P25" i="5"/>
  <c r="G26" i="5"/>
  <c r="P26" i="5"/>
  <c r="H27" i="5"/>
  <c r="C29" i="5"/>
  <c r="H29" i="5"/>
  <c r="O29" i="5"/>
  <c r="D30" i="5"/>
  <c r="M30" i="5"/>
  <c r="D33" i="5"/>
  <c r="J33" i="5"/>
  <c r="P33" i="5"/>
  <c r="G34" i="5"/>
  <c r="P34" i="5"/>
  <c r="E36" i="5"/>
  <c r="F45" i="5"/>
  <c r="L45" i="5"/>
  <c r="H46" i="5"/>
  <c r="N52" i="5"/>
  <c r="D53" i="5"/>
  <c r="J53" i="5"/>
  <c r="P53" i="5"/>
  <c r="G54" i="5"/>
  <c r="P54" i="5"/>
  <c r="M55" i="5"/>
  <c r="F56" i="5"/>
  <c r="C61" i="5"/>
  <c r="H61" i="5"/>
  <c r="O61" i="5"/>
  <c r="D62" i="5"/>
  <c r="M62" i="5"/>
  <c r="E65" i="5"/>
  <c r="N65" i="5"/>
  <c r="E66" i="5"/>
  <c r="D68" i="5"/>
  <c r="J68" i="5"/>
  <c r="P68" i="5"/>
  <c r="C71" i="5"/>
  <c r="J71" i="5"/>
  <c r="F72" i="5"/>
  <c r="L72" i="5"/>
  <c r="H73" i="5"/>
  <c r="I74" i="5"/>
  <c r="D76" i="5"/>
  <c r="J76" i="5"/>
  <c r="P76" i="5"/>
  <c r="C79" i="5"/>
  <c r="J79" i="5"/>
  <c r="F80" i="5"/>
  <c r="L80" i="5"/>
  <c r="H81" i="5"/>
  <c r="F83" i="5"/>
  <c r="F96" i="5"/>
  <c r="O97" i="5"/>
  <c r="P97" i="5"/>
  <c r="G97" i="5"/>
  <c r="M97" i="5"/>
  <c r="D97" i="5"/>
  <c r="H98" i="5"/>
  <c r="E98" i="5"/>
  <c r="M107" i="5"/>
  <c r="J107" i="5"/>
  <c r="B107" i="5"/>
  <c r="H114" i="5"/>
  <c r="N117" i="5"/>
  <c r="O117" i="5"/>
  <c r="F117" i="5"/>
  <c r="L117" i="5"/>
  <c r="C117" i="5"/>
  <c r="J117" i="5"/>
  <c r="B117" i="5"/>
  <c r="F126" i="5"/>
  <c r="O149" i="5"/>
  <c r="P149" i="5"/>
  <c r="G149" i="5"/>
  <c r="M149" i="5"/>
  <c r="D149" i="5"/>
  <c r="L149" i="5"/>
  <c r="C149" i="5"/>
  <c r="F21" i="5"/>
  <c r="L21" i="5"/>
  <c r="H22" i="5"/>
  <c r="N23" i="5"/>
  <c r="F24" i="5"/>
  <c r="F25" i="5"/>
  <c r="L25" i="5"/>
  <c r="H26" i="5"/>
  <c r="D29" i="5"/>
  <c r="J29" i="5"/>
  <c r="P29" i="5"/>
  <c r="G30" i="5"/>
  <c r="P30" i="5"/>
  <c r="F33" i="5"/>
  <c r="L33" i="5"/>
  <c r="H34" i="5"/>
  <c r="J36" i="5"/>
  <c r="F53" i="5"/>
  <c r="L53" i="5"/>
  <c r="H54" i="5"/>
  <c r="N55" i="5"/>
  <c r="N56" i="5"/>
  <c r="D61" i="5"/>
  <c r="J61" i="5"/>
  <c r="P61" i="5"/>
  <c r="G62" i="5"/>
  <c r="P62" i="5"/>
  <c r="H65" i="5"/>
  <c r="P65" i="5"/>
  <c r="I66" i="5"/>
  <c r="F68" i="5"/>
  <c r="L68" i="5"/>
  <c r="E71" i="5"/>
  <c r="N71" i="5"/>
  <c r="F76" i="5"/>
  <c r="L76" i="5"/>
  <c r="E79" i="5"/>
  <c r="N79" i="5"/>
  <c r="N83" i="5"/>
  <c r="G108" i="5"/>
  <c r="F108" i="5"/>
  <c r="M115" i="5"/>
  <c r="I115" i="5"/>
  <c r="O122" i="5"/>
  <c r="M122" i="5"/>
  <c r="D122" i="5"/>
  <c r="L122" i="5"/>
  <c r="C122" i="5"/>
  <c r="H122" i="5"/>
  <c r="B122" i="5"/>
  <c r="L126" i="5"/>
  <c r="N148" i="5"/>
  <c r="P148" i="5"/>
  <c r="J148" i="5"/>
  <c r="D148" i="5"/>
  <c r="O148" i="5"/>
  <c r="H148" i="5"/>
  <c r="C148" i="5"/>
  <c r="M148" i="5"/>
  <c r="G148" i="5"/>
  <c r="B148" i="5"/>
  <c r="H149" i="5"/>
  <c r="J16" i="5"/>
  <c r="B21" i="5"/>
  <c r="G21" i="5"/>
  <c r="M21" i="5"/>
  <c r="F29" i="5"/>
  <c r="L29" i="5"/>
  <c r="H30" i="5"/>
  <c r="B33" i="5"/>
  <c r="G33" i="5"/>
  <c r="M33" i="5"/>
  <c r="N36" i="5"/>
  <c r="F61" i="5"/>
  <c r="L61" i="5"/>
  <c r="H62" i="5"/>
  <c r="C65" i="5"/>
  <c r="B68" i="5"/>
  <c r="G68" i="5"/>
  <c r="M68" i="5"/>
  <c r="G71" i="5"/>
  <c r="G79" i="5"/>
  <c r="N96" i="5"/>
  <c r="P96" i="5"/>
  <c r="J96" i="5"/>
  <c r="D96" i="5"/>
  <c r="O96" i="5"/>
  <c r="H96" i="5"/>
  <c r="C96" i="5"/>
  <c r="L96" i="5"/>
  <c r="F112" i="5"/>
  <c r="O112" i="5"/>
  <c r="E112" i="5"/>
  <c r="N112" i="5"/>
  <c r="B112" i="5"/>
  <c r="P150" i="5"/>
  <c r="M150" i="5"/>
  <c r="H150" i="5"/>
  <c r="D150" i="5"/>
  <c r="F92" i="5"/>
  <c r="L92" i="5"/>
  <c r="H93" i="5"/>
  <c r="D100" i="5"/>
  <c r="J100" i="5"/>
  <c r="P100" i="5"/>
  <c r="G101" i="5"/>
  <c r="P101" i="5"/>
  <c r="C104" i="5"/>
  <c r="H104" i="5"/>
  <c r="O104" i="5"/>
  <c r="D105" i="5"/>
  <c r="M105" i="5"/>
  <c r="C109" i="5"/>
  <c r="J109" i="5"/>
  <c r="H110" i="5"/>
  <c r="C113" i="5"/>
  <c r="L113" i="5"/>
  <c r="E116" i="5"/>
  <c r="H118" i="5"/>
  <c r="J120" i="5"/>
  <c r="C121" i="5"/>
  <c r="L121" i="5"/>
  <c r="C125" i="5"/>
  <c r="L125" i="5"/>
  <c r="N127" i="5"/>
  <c r="D128" i="5"/>
  <c r="J128" i="5"/>
  <c r="P128" i="5"/>
  <c r="D130" i="5"/>
  <c r="O130" i="5"/>
  <c r="I131" i="5"/>
  <c r="F132" i="5"/>
  <c r="L132" i="5"/>
  <c r="F134" i="5"/>
  <c r="F136" i="5"/>
  <c r="L136" i="5"/>
  <c r="H137" i="5"/>
  <c r="D140" i="5"/>
  <c r="J140" i="5"/>
  <c r="P140" i="5"/>
  <c r="G141" i="5"/>
  <c r="P141" i="5"/>
  <c r="M142" i="5"/>
  <c r="C144" i="5"/>
  <c r="H144" i="5"/>
  <c r="O144" i="5"/>
  <c r="D145" i="5"/>
  <c r="M145" i="5"/>
  <c r="H146" i="5"/>
  <c r="B92" i="5"/>
  <c r="G92" i="5"/>
  <c r="M92" i="5"/>
  <c r="F100" i="5"/>
  <c r="L100" i="5"/>
  <c r="H101" i="5"/>
  <c r="D104" i="5"/>
  <c r="J104" i="5"/>
  <c r="P104" i="5"/>
  <c r="G105" i="5"/>
  <c r="P105" i="5"/>
  <c r="D109" i="5"/>
  <c r="L109" i="5"/>
  <c r="C110" i="5"/>
  <c r="L110" i="5"/>
  <c r="F113" i="5"/>
  <c r="O113" i="5"/>
  <c r="J116" i="5"/>
  <c r="N120" i="5"/>
  <c r="F121" i="5"/>
  <c r="O121" i="5"/>
  <c r="F125" i="5"/>
  <c r="O125" i="5"/>
  <c r="F128" i="5"/>
  <c r="L128" i="5"/>
  <c r="H130" i="5"/>
  <c r="B132" i="5"/>
  <c r="G132" i="5"/>
  <c r="M132" i="5"/>
  <c r="F140" i="5"/>
  <c r="L140" i="5"/>
  <c r="H141" i="5"/>
  <c r="D144" i="5"/>
  <c r="J144" i="5"/>
  <c r="P144" i="5"/>
  <c r="G145" i="5"/>
  <c r="P145" i="5"/>
  <c r="M146" i="5"/>
  <c r="F104" i="5"/>
  <c r="L104" i="5"/>
  <c r="H105" i="5"/>
  <c r="F109" i="5"/>
  <c r="O109" i="5"/>
  <c r="G113" i="5"/>
  <c r="P113" i="5"/>
  <c r="N116" i="5"/>
  <c r="G121" i="5"/>
  <c r="P121" i="5"/>
  <c r="G125" i="5"/>
  <c r="P125" i="5"/>
  <c r="I130" i="5"/>
  <c r="F144" i="5"/>
  <c r="L144" i="5"/>
  <c r="H145" i="5"/>
  <c r="P19" i="5"/>
  <c r="L19" i="5"/>
  <c r="G19" i="5"/>
  <c r="C19" i="5"/>
  <c r="O19" i="5"/>
  <c r="J19" i="5"/>
  <c r="F19" i="5"/>
  <c r="B19" i="5"/>
  <c r="P35" i="5"/>
  <c r="L35" i="5"/>
  <c r="G35" i="5"/>
  <c r="C35" i="5"/>
  <c r="O35" i="5"/>
  <c r="J35" i="5"/>
  <c r="F35" i="5"/>
  <c r="B35" i="5"/>
  <c r="M48" i="5"/>
  <c r="H48" i="5"/>
  <c r="D48" i="5"/>
  <c r="P48" i="5"/>
  <c r="L48" i="5"/>
  <c r="G48" i="5"/>
  <c r="C48" i="5"/>
  <c r="I48" i="5"/>
  <c r="I51" i="5"/>
  <c r="P106" i="5"/>
  <c r="L106" i="5"/>
  <c r="G106" i="5"/>
  <c r="C106" i="5"/>
  <c r="O106" i="5"/>
  <c r="J106" i="5"/>
  <c r="F106" i="5"/>
  <c r="B106" i="5"/>
  <c r="N106" i="5"/>
  <c r="E106" i="5"/>
  <c r="M106" i="5"/>
  <c r="D106" i="5"/>
  <c r="P119" i="5"/>
  <c r="L119" i="5"/>
  <c r="G119" i="5"/>
  <c r="C119" i="5"/>
  <c r="O119" i="5"/>
  <c r="J119" i="5"/>
  <c r="F119" i="5"/>
  <c r="B119" i="5"/>
  <c r="H119" i="5"/>
  <c r="N119" i="5"/>
  <c r="E119" i="5"/>
  <c r="M119" i="5"/>
  <c r="I119" i="5"/>
  <c r="O13" i="5"/>
  <c r="J13" i="5"/>
  <c r="F13" i="5"/>
  <c r="B13" i="5"/>
  <c r="G13" i="5"/>
  <c r="M13" i="5"/>
  <c r="G14" i="5"/>
  <c r="B15" i="5"/>
  <c r="N15" i="5"/>
  <c r="D19" i="5"/>
  <c r="M28" i="5"/>
  <c r="H28" i="5"/>
  <c r="D28" i="5"/>
  <c r="G28" i="5"/>
  <c r="P28" i="5"/>
  <c r="L28" i="5"/>
  <c r="C28" i="5"/>
  <c r="I28" i="5"/>
  <c r="I31" i="5"/>
  <c r="J32" i="5"/>
  <c r="D35" i="5"/>
  <c r="M35" i="5"/>
  <c r="I44" i="5"/>
  <c r="I47" i="5"/>
  <c r="J48" i="5"/>
  <c r="M51" i="5"/>
  <c r="I60" i="5"/>
  <c r="P63" i="5"/>
  <c r="L63" i="5"/>
  <c r="G63" i="5"/>
  <c r="C63" i="5"/>
  <c r="O63" i="5"/>
  <c r="J63" i="5"/>
  <c r="F63" i="5"/>
  <c r="B63" i="5"/>
  <c r="B64" i="5"/>
  <c r="J64" i="5"/>
  <c r="M75" i="5"/>
  <c r="H75" i="5"/>
  <c r="D75" i="5"/>
  <c r="O75" i="5"/>
  <c r="I75" i="5"/>
  <c r="C75" i="5"/>
  <c r="N75" i="5"/>
  <c r="G75" i="5"/>
  <c r="B75" i="5"/>
  <c r="L75" i="5"/>
  <c r="B78" i="5"/>
  <c r="N78" i="5"/>
  <c r="F103" i="5"/>
  <c r="D119" i="5"/>
  <c r="C12" i="5"/>
  <c r="H12" i="5"/>
  <c r="C13" i="5"/>
  <c r="H13" i="5"/>
  <c r="N13" i="5"/>
  <c r="C14" i="5"/>
  <c r="H14" i="5"/>
  <c r="D15" i="5"/>
  <c r="I15" i="5"/>
  <c r="E16" i="5"/>
  <c r="E19" i="5"/>
  <c r="N19" i="5"/>
  <c r="F20" i="5"/>
  <c r="M24" i="5"/>
  <c r="H24" i="5"/>
  <c r="D24" i="5"/>
  <c r="P24" i="5"/>
  <c r="G24" i="5"/>
  <c r="L24" i="5"/>
  <c r="C24" i="5"/>
  <c r="I24" i="5"/>
  <c r="P27" i="5"/>
  <c r="L27" i="5"/>
  <c r="G27" i="5"/>
  <c r="C27" i="5"/>
  <c r="O27" i="5"/>
  <c r="F27" i="5"/>
  <c r="B27" i="5"/>
  <c r="J27" i="5"/>
  <c r="I27" i="5"/>
  <c r="B28" i="5"/>
  <c r="J28" i="5"/>
  <c r="D31" i="5"/>
  <c r="E32" i="5"/>
  <c r="E35" i="5"/>
  <c r="N35" i="5"/>
  <c r="F36" i="5"/>
  <c r="M40" i="5"/>
  <c r="H40" i="5"/>
  <c r="D40" i="5"/>
  <c r="P40" i="5"/>
  <c r="L40" i="5"/>
  <c r="G40" i="5"/>
  <c r="C40" i="5"/>
  <c r="I40" i="5"/>
  <c r="P43" i="5"/>
  <c r="L43" i="5"/>
  <c r="G43" i="5"/>
  <c r="C43" i="5"/>
  <c r="O43" i="5"/>
  <c r="F43" i="5"/>
  <c r="J43" i="5"/>
  <c r="B43" i="5"/>
  <c r="I43" i="5"/>
  <c r="B44" i="5"/>
  <c r="D47" i="5"/>
  <c r="E48" i="5"/>
  <c r="N48" i="5"/>
  <c r="E51" i="5"/>
  <c r="F52" i="5"/>
  <c r="M56" i="5"/>
  <c r="H56" i="5"/>
  <c r="D56" i="5"/>
  <c r="P56" i="5"/>
  <c r="L56" i="5"/>
  <c r="G56" i="5"/>
  <c r="C56" i="5"/>
  <c r="I56" i="5"/>
  <c r="P59" i="5"/>
  <c r="L59" i="5"/>
  <c r="G59" i="5"/>
  <c r="C59" i="5"/>
  <c r="O59" i="5"/>
  <c r="J59" i="5"/>
  <c r="F59" i="5"/>
  <c r="B59" i="5"/>
  <c r="I59" i="5"/>
  <c r="B60" i="5"/>
  <c r="D63" i="5"/>
  <c r="M63" i="5"/>
  <c r="E64" i="5"/>
  <c r="P70" i="5"/>
  <c r="L70" i="5"/>
  <c r="G70" i="5"/>
  <c r="C70" i="5"/>
  <c r="J70" i="5"/>
  <c r="E70" i="5"/>
  <c r="O70" i="5"/>
  <c r="I70" i="5"/>
  <c r="D70" i="5"/>
  <c r="M70" i="5"/>
  <c r="E75" i="5"/>
  <c r="P75" i="5"/>
  <c r="M91" i="5"/>
  <c r="H91" i="5"/>
  <c r="D91" i="5"/>
  <c r="P91" i="5"/>
  <c r="L91" i="5"/>
  <c r="G91" i="5"/>
  <c r="C91" i="5"/>
  <c r="O91" i="5"/>
  <c r="F91" i="5"/>
  <c r="N91" i="5"/>
  <c r="E91" i="5"/>
  <c r="P94" i="5"/>
  <c r="L94" i="5"/>
  <c r="G94" i="5"/>
  <c r="C94" i="5"/>
  <c r="O94" i="5"/>
  <c r="J94" i="5"/>
  <c r="F94" i="5"/>
  <c r="B94" i="5"/>
  <c r="H94" i="5"/>
  <c r="N94" i="5"/>
  <c r="E94" i="5"/>
  <c r="I106" i="5"/>
  <c r="O129" i="5"/>
  <c r="J129" i="5"/>
  <c r="F129" i="5"/>
  <c r="B129" i="5"/>
  <c r="L129" i="5"/>
  <c r="E129" i="5"/>
  <c r="P129" i="5"/>
  <c r="I129" i="5"/>
  <c r="D129" i="5"/>
  <c r="G129" i="5"/>
  <c r="N129" i="5"/>
  <c r="C129" i="5"/>
  <c r="M129" i="5"/>
  <c r="H129" i="5"/>
  <c r="M143" i="5"/>
  <c r="H143" i="5"/>
  <c r="D143" i="5"/>
  <c r="P143" i="5"/>
  <c r="L143" i="5"/>
  <c r="G143" i="5"/>
  <c r="C143" i="5"/>
  <c r="O143" i="5"/>
  <c r="J143" i="5"/>
  <c r="F143" i="5"/>
  <c r="B143" i="5"/>
  <c r="N143" i="5"/>
  <c r="I143" i="5"/>
  <c r="E143" i="5"/>
  <c r="P15" i="5"/>
  <c r="L15" i="5"/>
  <c r="G15" i="5"/>
  <c r="C15" i="5"/>
  <c r="F15" i="5"/>
  <c r="M15" i="5"/>
  <c r="I19" i="5"/>
  <c r="M32" i="5"/>
  <c r="H32" i="5"/>
  <c r="D32" i="5"/>
  <c r="P32" i="5"/>
  <c r="L32" i="5"/>
  <c r="G32" i="5"/>
  <c r="C32" i="5"/>
  <c r="I32" i="5"/>
  <c r="I35" i="5"/>
  <c r="P51" i="5"/>
  <c r="L51" i="5"/>
  <c r="G51" i="5"/>
  <c r="C51" i="5"/>
  <c r="O51" i="5"/>
  <c r="J51" i="5"/>
  <c r="F51" i="5"/>
  <c r="B51" i="5"/>
  <c r="M64" i="5"/>
  <c r="H64" i="5"/>
  <c r="D64" i="5"/>
  <c r="P64" i="5"/>
  <c r="L64" i="5"/>
  <c r="G64" i="5"/>
  <c r="C64" i="5"/>
  <c r="I64" i="5"/>
  <c r="P78" i="5"/>
  <c r="L78" i="5"/>
  <c r="G78" i="5"/>
  <c r="C78" i="5"/>
  <c r="J78" i="5"/>
  <c r="E78" i="5"/>
  <c r="O78" i="5"/>
  <c r="I78" i="5"/>
  <c r="D78" i="5"/>
  <c r="M78" i="5"/>
  <c r="M103" i="5"/>
  <c r="H103" i="5"/>
  <c r="D103" i="5"/>
  <c r="P103" i="5"/>
  <c r="L103" i="5"/>
  <c r="G103" i="5"/>
  <c r="C103" i="5"/>
  <c r="N103" i="5"/>
  <c r="E103" i="5"/>
  <c r="J103" i="5"/>
  <c r="B103" i="5"/>
  <c r="O12" i="5"/>
  <c r="J12" i="5"/>
  <c r="F12" i="5"/>
  <c r="B12" i="5"/>
  <c r="G12" i="5"/>
  <c r="M12" i="5"/>
  <c r="O14" i="5"/>
  <c r="J14" i="5"/>
  <c r="F14" i="5"/>
  <c r="B14" i="5"/>
  <c r="M14" i="5"/>
  <c r="H15" i="5"/>
  <c r="M19" i="5"/>
  <c r="P31" i="5"/>
  <c r="L31" i="5"/>
  <c r="G31" i="5"/>
  <c r="C31" i="5"/>
  <c r="O31" i="5"/>
  <c r="J31" i="5"/>
  <c r="F31" i="5"/>
  <c r="B31" i="5"/>
  <c r="B32" i="5"/>
  <c r="M44" i="5"/>
  <c r="H44" i="5"/>
  <c r="D44" i="5"/>
  <c r="P44" i="5"/>
  <c r="G44" i="5"/>
  <c r="L44" i="5"/>
  <c r="C44" i="5"/>
  <c r="P47" i="5"/>
  <c r="L47" i="5"/>
  <c r="G47" i="5"/>
  <c r="C47" i="5"/>
  <c r="O47" i="5"/>
  <c r="J47" i="5"/>
  <c r="F47" i="5"/>
  <c r="B47" i="5"/>
  <c r="B48" i="5"/>
  <c r="D51" i="5"/>
  <c r="M60" i="5"/>
  <c r="H60" i="5"/>
  <c r="D60" i="5"/>
  <c r="P60" i="5"/>
  <c r="L60" i="5"/>
  <c r="G60" i="5"/>
  <c r="C60" i="5"/>
  <c r="I63" i="5"/>
  <c r="O69" i="5"/>
  <c r="J69" i="5"/>
  <c r="F69" i="5"/>
  <c r="B69" i="5"/>
  <c r="P69" i="5"/>
  <c r="I69" i="5"/>
  <c r="D69" i="5"/>
  <c r="N69" i="5"/>
  <c r="H69" i="5"/>
  <c r="C69" i="5"/>
  <c r="M69" i="5"/>
  <c r="H106" i="5"/>
  <c r="P6" i="5"/>
  <c r="P7" i="5"/>
  <c r="P8" i="5"/>
  <c r="P9" i="5"/>
  <c r="P10" i="5"/>
  <c r="P11" i="5"/>
  <c r="D12" i="5"/>
  <c r="I12" i="5"/>
  <c r="P12" i="5"/>
  <c r="D13" i="5"/>
  <c r="I13" i="5"/>
  <c r="P13" i="5"/>
  <c r="D14" i="5"/>
  <c r="I14" i="5"/>
  <c r="P14" i="5"/>
  <c r="E15" i="5"/>
  <c r="J15" i="5"/>
  <c r="M16" i="5"/>
  <c r="H16" i="5"/>
  <c r="D16" i="5"/>
  <c r="P16" i="5"/>
  <c r="L16" i="5"/>
  <c r="G16" i="5"/>
  <c r="F16" i="5"/>
  <c r="O16" i="5"/>
  <c r="H19" i="5"/>
  <c r="M20" i="5"/>
  <c r="H20" i="5"/>
  <c r="D20" i="5"/>
  <c r="P20" i="5"/>
  <c r="L20" i="5"/>
  <c r="G20" i="5"/>
  <c r="C20" i="5"/>
  <c r="I20" i="5"/>
  <c r="P23" i="5"/>
  <c r="L23" i="5"/>
  <c r="G23" i="5"/>
  <c r="C23" i="5"/>
  <c r="O23" i="5"/>
  <c r="F23" i="5"/>
  <c r="B23" i="5"/>
  <c r="J23" i="5"/>
  <c r="I23" i="5"/>
  <c r="E28" i="5"/>
  <c r="N28" i="5"/>
  <c r="E31" i="5"/>
  <c r="N31" i="5"/>
  <c r="F32" i="5"/>
  <c r="O32" i="5"/>
  <c r="H35" i="5"/>
  <c r="M36" i="5"/>
  <c r="H36" i="5"/>
  <c r="D36" i="5"/>
  <c r="P36" i="5"/>
  <c r="L36" i="5"/>
  <c r="G36" i="5"/>
  <c r="C36" i="5"/>
  <c r="I36" i="5"/>
  <c r="P39" i="5"/>
  <c r="L39" i="5"/>
  <c r="G39" i="5"/>
  <c r="C39" i="5"/>
  <c r="O39" i="5"/>
  <c r="J39" i="5"/>
  <c r="F39" i="5"/>
  <c r="B39" i="5"/>
  <c r="I39" i="5"/>
  <c r="E44" i="5"/>
  <c r="N44" i="5"/>
  <c r="E47" i="5"/>
  <c r="N47" i="5"/>
  <c r="F48" i="5"/>
  <c r="O48" i="5"/>
  <c r="H51" i="5"/>
  <c r="M52" i="5"/>
  <c r="H52" i="5"/>
  <c r="D52" i="5"/>
  <c r="P52" i="5"/>
  <c r="L52" i="5"/>
  <c r="G52" i="5"/>
  <c r="C52" i="5"/>
  <c r="I52" i="5"/>
  <c r="P55" i="5"/>
  <c r="L55" i="5"/>
  <c r="G55" i="5"/>
  <c r="C55" i="5"/>
  <c r="O55" i="5"/>
  <c r="J55" i="5"/>
  <c r="F55" i="5"/>
  <c r="B55" i="5"/>
  <c r="I55" i="5"/>
  <c r="B56" i="5"/>
  <c r="J56" i="5"/>
  <c r="D59" i="5"/>
  <c r="M59" i="5"/>
  <c r="E60" i="5"/>
  <c r="N60" i="5"/>
  <c r="E63" i="5"/>
  <c r="N63" i="5"/>
  <c r="F64" i="5"/>
  <c r="O64" i="5"/>
  <c r="M67" i="5"/>
  <c r="H67" i="5"/>
  <c r="D67" i="5"/>
  <c r="O67" i="5"/>
  <c r="I67" i="5"/>
  <c r="C67" i="5"/>
  <c r="N67" i="5"/>
  <c r="G67" i="5"/>
  <c r="B67" i="5"/>
  <c r="L67" i="5"/>
  <c r="G69" i="5"/>
  <c r="B70" i="5"/>
  <c r="N70" i="5"/>
  <c r="F75" i="5"/>
  <c r="O77" i="5"/>
  <c r="J77" i="5"/>
  <c r="F77" i="5"/>
  <c r="B77" i="5"/>
  <c r="P77" i="5"/>
  <c r="I77" i="5"/>
  <c r="D77" i="5"/>
  <c r="N77" i="5"/>
  <c r="H77" i="5"/>
  <c r="C77" i="5"/>
  <c r="M77" i="5"/>
  <c r="H78" i="5"/>
  <c r="M87" i="5"/>
  <c r="H87" i="5"/>
  <c r="D87" i="5"/>
  <c r="P87" i="5"/>
  <c r="L87" i="5"/>
  <c r="G87" i="5"/>
  <c r="C87" i="5"/>
  <c r="N87" i="5"/>
  <c r="E87" i="5"/>
  <c r="J87" i="5"/>
  <c r="B87" i="5"/>
  <c r="P90" i="5"/>
  <c r="L90" i="5"/>
  <c r="G90" i="5"/>
  <c r="C90" i="5"/>
  <c r="O90" i="5"/>
  <c r="J90" i="5"/>
  <c r="F90" i="5"/>
  <c r="B90" i="5"/>
  <c r="N90" i="5"/>
  <c r="E90" i="5"/>
  <c r="M90" i="5"/>
  <c r="D90" i="5"/>
  <c r="B91" i="5"/>
  <c r="D94" i="5"/>
  <c r="O103" i="5"/>
  <c r="P107" i="5"/>
  <c r="L107" i="5"/>
  <c r="G107" i="5"/>
  <c r="O107" i="5"/>
  <c r="I107" i="5"/>
  <c r="D107" i="5"/>
  <c r="N107" i="5"/>
  <c r="H107" i="5"/>
  <c r="C107" i="5"/>
  <c r="F107" i="5"/>
  <c r="E107" i="5"/>
  <c r="M135" i="5"/>
  <c r="H135" i="5"/>
  <c r="D135" i="5"/>
  <c r="P135" i="5"/>
  <c r="J135" i="5"/>
  <c r="E135" i="5"/>
  <c r="O135" i="5"/>
  <c r="I135" i="5"/>
  <c r="C135" i="5"/>
  <c r="G135" i="5"/>
  <c r="F135" i="5"/>
  <c r="N135" i="5"/>
  <c r="L135" i="5"/>
  <c r="N22" i="5"/>
  <c r="N26" i="5"/>
  <c r="I42" i="5"/>
  <c r="E46" i="5"/>
  <c r="I46" i="5"/>
  <c r="N46" i="5"/>
  <c r="E50" i="5"/>
  <c r="I50" i="5"/>
  <c r="N50" i="5"/>
  <c r="E54" i="5"/>
  <c r="I54" i="5"/>
  <c r="N54" i="5"/>
  <c r="E58" i="5"/>
  <c r="I58" i="5"/>
  <c r="N58" i="5"/>
  <c r="E62" i="5"/>
  <c r="I62" i="5"/>
  <c r="N62" i="5"/>
  <c r="P66" i="5"/>
  <c r="L66" i="5"/>
  <c r="G66" i="5"/>
  <c r="C66" i="5"/>
  <c r="F66" i="5"/>
  <c r="M66" i="5"/>
  <c r="P74" i="5"/>
  <c r="L74" i="5"/>
  <c r="G74" i="5"/>
  <c r="C74" i="5"/>
  <c r="F74" i="5"/>
  <c r="M74" i="5"/>
  <c r="M83" i="5"/>
  <c r="H83" i="5"/>
  <c r="D83" i="5"/>
  <c r="P83" i="5"/>
  <c r="L83" i="5"/>
  <c r="G83" i="5"/>
  <c r="C83" i="5"/>
  <c r="I83" i="5"/>
  <c r="P86" i="5"/>
  <c r="L86" i="5"/>
  <c r="G86" i="5"/>
  <c r="C86" i="5"/>
  <c r="O86" i="5"/>
  <c r="J86" i="5"/>
  <c r="F86" i="5"/>
  <c r="B86" i="5"/>
  <c r="I86" i="5"/>
  <c r="M99" i="5"/>
  <c r="H99" i="5"/>
  <c r="D99" i="5"/>
  <c r="P99" i="5"/>
  <c r="L99" i="5"/>
  <c r="G99" i="5"/>
  <c r="C99" i="5"/>
  <c r="I99" i="5"/>
  <c r="P102" i="5"/>
  <c r="L102" i="5"/>
  <c r="G102" i="5"/>
  <c r="C102" i="5"/>
  <c r="O102" i="5"/>
  <c r="J102" i="5"/>
  <c r="F102" i="5"/>
  <c r="B102" i="5"/>
  <c r="I102" i="5"/>
  <c r="M108" i="5"/>
  <c r="H108" i="5"/>
  <c r="D108" i="5"/>
  <c r="P108" i="5"/>
  <c r="L108" i="5"/>
  <c r="J108" i="5"/>
  <c r="E108" i="5"/>
  <c r="I108" i="5"/>
  <c r="C108" i="5"/>
  <c r="N108" i="5"/>
  <c r="P111" i="5"/>
  <c r="L111" i="5"/>
  <c r="G111" i="5"/>
  <c r="C111" i="5"/>
  <c r="O111" i="5"/>
  <c r="J111" i="5"/>
  <c r="F111" i="5"/>
  <c r="B111" i="5"/>
  <c r="H111" i="5"/>
  <c r="N111" i="5"/>
  <c r="E111" i="5"/>
  <c r="P115" i="5"/>
  <c r="L115" i="5"/>
  <c r="G115" i="5"/>
  <c r="C115" i="5"/>
  <c r="O115" i="5"/>
  <c r="J115" i="5"/>
  <c r="F115" i="5"/>
  <c r="B115" i="5"/>
  <c r="H115" i="5"/>
  <c r="N115" i="5"/>
  <c r="E115" i="5"/>
  <c r="M124" i="5"/>
  <c r="H124" i="5"/>
  <c r="D124" i="5"/>
  <c r="P124" i="5"/>
  <c r="L124" i="5"/>
  <c r="G124" i="5"/>
  <c r="C124" i="5"/>
  <c r="O124" i="5"/>
  <c r="F124" i="5"/>
  <c r="N124" i="5"/>
  <c r="E124" i="5"/>
  <c r="E18" i="5"/>
  <c r="I18" i="5"/>
  <c r="N18" i="5"/>
  <c r="E22" i="5"/>
  <c r="I22" i="5"/>
  <c r="E26" i="5"/>
  <c r="I26" i="5"/>
  <c r="E30" i="5"/>
  <c r="I30" i="5"/>
  <c r="N30" i="5"/>
  <c r="E34" i="5"/>
  <c r="I34" i="5"/>
  <c r="N34" i="5"/>
  <c r="E38" i="5"/>
  <c r="I38" i="5"/>
  <c r="N38" i="5"/>
  <c r="E42" i="5"/>
  <c r="N42" i="5"/>
  <c r="E17" i="5"/>
  <c r="I17" i="5"/>
  <c r="B18" i="5"/>
  <c r="F18" i="5"/>
  <c r="J18" i="5"/>
  <c r="E21" i="5"/>
  <c r="I21" i="5"/>
  <c r="B22" i="5"/>
  <c r="F22" i="5"/>
  <c r="J22" i="5"/>
  <c r="E25" i="5"/>
  <c r="I25" i="5"/>
  <c r="B26" i="5"/>
  <c r="F26" i="5"/>
  <c r="J26" i="5"/>
  <c r="E29" i="5"/>
  <c r="I29" i="5"/>
  <c r="B30" i="5"/>
  <c r="F30" i="5"/>
  <c r="J30" i="5"/>
  <c r="E33" i="5"/>
  <c r="I33" i="5"/>
  <c r="B34" i="5"/>
  <c r="F34" i="5"/>
  <c r="J34" i="5"/>
  <c r="E37" i="5"/>
  <c r="I37" i="5"/>
  <c r="B38" i="5"/>
  <c r="F38" i="5"/>
  <c r="J38" i="5"/>
  <c r="E41" i="5"/>
  <c r="I41" i="5"/>
  <c r="B42" i="5"/>
  <c r="F42" i="5"/>
  <c r="J42" i="5"/>
  <c r="E45" i="5"/>
  <c r="I45" i="5"/>
  <c r="B46" i="5"/>
  <c r="F46" i="5"/>
  <c r="J46" i="5"/>
  <c r="E49" i="5"/>
  <c r="I49" i="5"/>
  <c r="B50" i="5"/>
  <c r="F50" i="5"/>
  <c r="J50" i="5"/>
  <c r="E53" i="5"/>
  <c r="I53" i="5"/>
  <c r="B54" i="5"/>
  <c r="F54" i="5"/>
  <c r="J54" i="5"/>
  <c r="E57" i="5"/>
  <c r="I57" i="5"/>
  <c r="B58" i="5"/>
  <c r="F58" i="5"/>
  <c r="J58" i="5"/>
  <c r="E61" i="5"/>
  <c r="I61" i="5"/>
  <c r="B62" i="5"/>
  <c r="F62" i="5"/>
  <c r="J62" i="5"/>
  <c r="O65" i="5"/>
  <c r="J65" i="5"/>
  <c r="F65" i="5"/>
  <c r="B65" i="5"/>
  <c r="G65" i="5"/>
  <c r="M65" i="5"/>
  <c r="B66" i="5"/>
  <c r="H66" i="5"/>
  <c r="N66" i="5"/>
  <c r="M71" i="5"/>
  <c r="H71" i="5"/>
  <c r="D71" i="5"/>
  <c r="F71" i="5"/>
  <c r="L71" i="5"/>
  <c r="O73" i="5"/>
  <c r="J73" i="5"/>
  <c r="F73" i="5"/>
  <c r="B73" i="5"/>
  <c r="G73" i="5"/>
  <c r="M73" i="5"/>
  <c r="B74" i="5"/>
  <c r="H74" i="5"/>
  <c r="N74" i="5"/>
  <c r="M79" i="5"/>
  <c r="H79" i="5"/>
  <c r="D79" i="5"/>
  <c r="F79" i="5"/>
  <c r="L79" i="5"/>
  <c r="P82" i="5"/>
  <c r="L82" i="5"/>
  <c r="G82" i="5"/>
  <c r="C82" i="5"/>
  <c r="O82" i="5"/>
  <c r="J82" i="5"/>
  <c r="F82" i="5"/>
  <c r="B82" i="5"/>
  <c r="I82" i="5"/>
  <c r="B83" i="5"/>
  <c r="J83" i="5"/>
  <c r="D86" i="5"/>
  <c r="M86" i="5"/>
  <c r="M95" i="5"/>
  <c r="H95" i="5"/>
  <c r="D95" i="5"/>
  <c r="P95" i="5"/>
  <c r="L95" i="5"/>
  <c r="G95" i="5"/>
  <c r="C95" i="5"/>
  <c r="I95" i="5"/>
  <c r="P98" i="5"/>
  <c r="L98" i="5"/>
  <c r="G98" i="5"/>
  <c r="C98" i="5"/>
  <c r="O98" i="5"/>
  <c r="J98" i="5"/>
  <c r="F98" i="5"/>
  <c r="B98" i="5"/>
  <c r="I98" i="5"/>
  <c r="B99" i="5"/>
  <c r="J99" i="5"/>
  <c r="D102" i="5"/>
  <c r="M102" i="5"/>
  <c r="B108" i="5"/>
  <c r="O108" i="5"/>
  <c r="D111" i="5"/>
  <c r="D115" i="5"/>
  <c r="P123" i="5"/>
  <c r="L123" i="5"/>
  <c r="G123" i="5"/>
  <c r="C123" i="5"/>
  <c r="O123" i="5"/>
  <c r="J123" i="5"/>
  <c r="F123" i="5"/>
  <c r="B123" i="5"/>
  <c r="N123" i="5"/>
  <c r="E123" i="5"/>
  <c r="M123" i="5"/>
  <c r="D123" i="5"/>
  <c r="B124" i="5"/>
  <c r="E81" i="5"/>
  <c r="I81" i="5"/>
  <c r="N81" i="5"/>
  <c r="E85" i="5"/>
  <c r="I85" i="5"/>
  <c r="N85" i="5"/>
  <c r="E89" i="5"/>
  <c r="I89" i="5"/>
  <c r="N89" i="5"/>
  <c r="E93" i="5"/>
  <c r="I93" i="5"/>
  <c r="N93" i="5"/>
  <c r="E97" i="5"/>
  <c r="I97" i="5"/>
  <c r="N97" i="5"/>
  <c r="E101" i="5"/>
  <c r="I101" i="5"/>
  <c r="N101" i="5"/>
  <c r="E105" i="5"/>
  <c r="I105" i="5"/>
  <c r="N105" i="5"/>
  <c r="F116" i="5"/>
  <c r="F120" i="5"/>
  <c r="M139" i="5"/>
  <c r="H139" i="5"/>
  <c r="D139" i="5"/>
  <c r="P139" i="5"/>
  <c r="L139" i="5"/>
  <c r="G139" i="5"/>
  <c r="C139" i="5"/>
  <c r="O139" i="5"/>
  <c r="J139" i="5"/>
  <c r="F139" i="5"/>
  <c r="B139" i="5"/>
  <c r="N139" i="5"/>
  <c r="I139" i="5"/>
  <c r="M147" i="5"/>
  <c r="H147" i="5"/>
  <c r="D147" i="5"/>
  <c r="P147" i="5"/>
  <c r="L147" i="5"/>
  <c r="G147" i="5"/>
  <c r="C147" i="5"/>
  <c r="O147" i="5"/>
  <c r="J147" i="5"/>
  <c r="F147" i="5"/>
  <c r="B147" i="5"/>
  <c r="N147" i="5"/>
  <c r="I147" i="5"/>
  <c r="E68" i="5"/>
  <c r="I68" i="5"/>
  <c r="E72" i="5"/>
  <c r="I72" i="5"/>
  <c r="E76" i="5"/>
  <c r="I76" i="5"/>
  <c r="E80" i="5"/>
  <c r="I80" i="5"/>
  <c r="B81" i="5"/>
  <c r="F81" i="5"/>
  <c r="J81" i="5"/>
  <c r="E84" i="5"/>
  <c r="I84" i="5"/>
  <c r="B85" i="5"/>
  <c r="F85" i="5"/>
  <c r="J85" i="5"/>
  <c r="E88" i="5"/>
  <c r="I88" i="5"/>
  <c r="B89" i="5"/>
  <c r="F89" i="5"/>
  <c r="J89" i="5"/>
  <c r="E92" i="5"/>
  <c r="I92" i="5"/>
  <c r="B93" i="5"/>
  <c r="F93" i="5"/>
  <c r="J93" i="5"/>
  <c r="E96" i="5"/>
  <c r="I96" i="5"/>
  <c r="B97" i="5"/>
  <c r="F97" i="5"/>
  <c r="J97" i="5"/>
  <c r="E100" i="5"/>
  <c r="I100" i="5"/>
  <c r="B101" i="5"/>
  <c r="F101" i="5"/>
  <c r="J101" i="5"/>
  <c r="E104" i="5"/>
  <c r="I104" i="5"/>
  <c r="B105" i="5"/>
  <c r="F105" i="5"/>
  <c r="J105" i="5"/>
  <c r="M112" i="5"/>
  <c r="H112" i="5"/>
  <c r="D112" i="5"/>
  <c r="P112" i="5"/>
  <c r="L112" i="5"/>
  <c r="G112" i="5"/>
  <c r="C112" i="5"/>
  <c r="I112" i="5"/>
  <c r="M116" i="5"/>
  <c r="H116" i="5"/>
  <c r="D116" i="5"/>
  <c r="P116" i="5"/>
  <c r="L116" i="5"/>
  <c r="G116" i="5"/>
  <c r="C116" i="5"/>
  <c r="I116" i="5"/>
  <c r="M120" i="5"/>
  <c r="H120" i="5"/>
  <c r="D120" i="5"/>
  <c r="P120" i="5"/>
  <c r="L120" i="5"/>
  <c r="G120" i="5"/>
  <c r="C120" i="5"/>
  <c r="I120" i="5"/>
  <c r="M127" i="5"/>
  <c r="H127" i="5"/>
  <c r="D127" i="5"/>
  <c r="P127" i="5"/>
  <c r="J127" i="5"/>
  <c r="E127" i="5"/>
  <c r="O127" i="5"/>
  <c r="I127" i="5"/>
  <c r="C127" i="5"/>
  <c r="L127" i="5"/>
  <c r="P134" i="5"/>
  <c r="L134" i="5"/>
  <c r="G134" i="5"/>
  <c r="C134" i="5"/>
  <c r="O134" i="5"/>
  <c r="I134" i="5"/>
  <c r="D134" i="5"/>
  <c r="N134" i="5"/>
  <c r="H134" i="5"/>
  <c r="B134" i="5"/>
  <c r="M134" i="5"/>
  <c r="E139" i="5"/>
  <c r="E147" i="5"/>
  <c r="H109" i="5"/>
  <c r="M109" i="5"/>
  <c r="E110" i="5"/>
  <c r="I110" i="5"/>
  <c r="N110" i="5"/>
  <c r="D113" i="5"/>
  <c r="H113" i="5"/>
  <c r="M113" i="5"/>
  <c r="E114" i="5"/>
  <c r="I114" i="5"/>
  <c r="N114" i="5"/>
  <c r="D117" i="5"/>
  <c r="H117" i="5"/>
  <c r="M117" i="5"/>
  <c r="E118" i="5"/>
  <c r="I118" i="5"/>
  <c r="N118" i="5"/>
  <c r="D121" i="5"/>
  <c r="H121" i="5"/>
  <c r="M121" i="5"/>
  <c r="E122" i="5"/>
  <c r="I122" i="5"/>
  <c r="N122" i="5"/>
  <c r="D125" i="5"/>
  <c r="H125" i="5"/>
  <c r="M125" i="5"/>
  <c r="E126" i="5"/>
  <c r="I126" i="5"/>
  <c r="N126" i="5"/>
  <c r="E130" i="5"/>
  <c r="M131" i="5"/>
  <c r="H131" i="5"/>
  <c r="D131" i="5"/>
  <c r="F131" i="5"/>
  <c r="L131" i="5"/>
  <c r="O133" i="5"/>
  <c r="J133" i="5"/>
  <c r="F133" i="5"/>
  <c r="B133" i="5"/>
  <c r="G133" i="5"/>
  <c r="M133" i="5"/>
  <c r="E109" i="5"/>
  <c r="I109" i="5"/>
  <c r="B110" i="5"/>
  <c r="F110" i="5"/>
  <c r="J110" i="5"/>
  <c r="E113" i="5"/>
  <c r="I113" i="5"/>
  <c r="B114" i="5"/>
  <c r="F114" i="5"/>
  <c r="J114" i="5"/>
  <c r="E117" i="5"/>
  <c r="I117" i="5"/>
  <c r="B118" i="5"/>
  <c r="F118" i="5"/>
  <c r="J118" i="5"/>
  <c r="E121" i="5"/>
  <c r="I121" i="5"/>
  <c r="F122" i="5"/>
  <c r="J122" i="5"/>
  <c r="E125" i="5"/>
  <c r="I125" i="5"/>
  <c r="O126" i="5"/>
  <c r="P130" i="5"/>
  <c r="L130" i="5"/>
  <c r="G130" i="5"/>
  <c r="C130" i="5"/>
  <c r="F130" i="5"/>
  <c r="M130" i="5"/>
  <c r="B131" i="5"/>
  <c r="G131" i="5"/>
  <c r="N131" i="5"/>
  <c r="C133" i="5"/>
  <c r="H133" i="5"/>
  <c r="N133" i="5"/>
  <c r="E138" i="5"/>
  <c r="I138" i="5"/>
  <c r="N138" i="5"/>
  <c r="E142" i="5"/>
  <c r="I142" i="5"/>
  <c r="N142" i="5"/>
  <c r="E146" i="5"/>
  <c r="I146" i="5"/>
  <c r="N146" i="5"/>
  <c r="E150" i="5"/>
  <c r="I150" i="5"/>
  <c r="N150" i="5"/>
  <c r="E137" i="5"/>
  <c r="I137" i="5"/>
  <c r="N137" i="5"/>
  <c r="B138" i="5"/>
  <c r="F138" i="5"/>
  <c r="J138" i="5"/>
  <c r="O138" i="5"/>
  <c r="E141" i="5"/>
  <c r="I141" i="5"/>
  <c r="N141" i="5"/>
  <c r="B142" i="5"/>
  <c r="F142" i="5"/>
  <c r="J142" i="5"/>
  <c r="O142" i="5"/>
  <c r="E145" i="5"/>
  <c r="I145" i="5"/>
  <c r="N145" i="5"/>
  <c r="B146" i="5"/>
  <c r="F146" i="5"/>
  <c r="J146" i="5"/>
  <c r="O146" i="5"/>
  <c r="E149" i="5"/>
  <c r="I149" i="5"/>
  <c r="N149" i="5"/>
  <c r="B150" i="5"/>
  <c r="F150" i="5"/>
  <c r="J150" i="5"/>
  <c r="O150" i="5"/>
  <c r="E128" i="5"/>
  <c r="I128" i="5"/>
  <c r="E132" i="5"/>
  <c r="I132" i="5"/>
  <c r="E136" i="5"/>
  <c r="I136" i="5"/>
  <c r="B137" i="5"/>
  <c r="F137" i="5"/>
  <c r="J137" i="5"/>
  <c r="C138" i="5"/>
  <c r="G138" i="5"/>
  <c r="L138" i="5"/>
  <c r="E140" i="5"/>
  <c r="I140" i="5"/>
  <c r="B141" i="5"/>
  <c r="F141" i="5"/>
  <c r="J141" i="5"/>
  <c r="C142" i="5"/>
  <c r="G142" i="5"/>
  <c r="L142" i="5"/>
  <c r="E144" i="5"/>
  <c r="I144" i="5"/>
  <c r="B145" i="5"/>
  <c r="F145" i="5"/>
  <c r="J145" i="5"/>
  <c r="C146" i="5"/>
  <c r="G146" i="5"/>
  <c r="L146" i="5"/>
  <c r="E148" i="5"/>
  <c r="I148" i="5"/>
  <c r="B149" i="5"/>
  <c r="F149" i="5"/>
  <c r="J149" i="5"/>
  <c r="C150" i="5"/>
  <c r="G150" i="5"/>
  <c r="L150" i="5"/>
</calcChain>
</file>

<file path=xl/sharedStrings.xml><?xml version="1.0" encoding="utf-8"?>
<sst xmlns="http://schemas.openxmlformats.org/spreadsheetml/2006/main" count="17" uniqueCount="17">
  <si>
    <t>応札・応募者数</t>
  </si>
  <si>
    <t>物品役務等の名称及び数量</t>
    <rPh sb="0" eb="2">
      <t>ブッピン</t>
    </rPh>
    <rPh sb="2" eb="4">
      <t>エキム</t>
    </rPh>
    <rPh sb="4" eb="5">
      <t>トウ</t>
    </rPh>
    <rPh sb="6" eb="8">
      <t>メイショウ</t>
    </rPh>
    <rPh sb="8" eb="9">
      <t>オヨ</t>
    </rPh>
    <rPh sb="10" eb="12">
      <t>スウリョウ</t>
    </rPh>
    <phoneticPr fontId="9"/>
  </si>
  <si>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</si>
  <si>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</si>
  <si>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</si>
  <si>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法人番号</t>
    <rPh sb="0" eb="2">
      <t>ホウジン</t>
    </rPh>
    <rPh sb="2" eb="4">
      <t>バンゴウ</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</si>
  <si>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</si>
  <si>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</si>
  <si>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</si>
  <si>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公益法人の場合</t>
    <phoneticPr fontId="9"/>
  </si>
  <si>
    <t>公益法人の区分</t>
    <rPh sb="0" eb="2">
      <t>コウエキ</t>
    </rPh>
    <rPh sb="2" eb="4">
      <t>ホウジン</t>
    </rPh>
    <rPh sb="5" eb="7">
      <t>クブン</t>
    </rPh>
    <phoneticPr fontId="2"/>
  </si>
  <si>
    <t>国所管、
都道府県
所管の区分</t>
    <rPh sb="5" eb="9">
      <t>トドウフケン</t>
    </rPh>
    <phoneticPr fontId="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</si>
  <si>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9"/>
  </si>
  <si>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9"/>
  </si>
  <si>
    <t>再就職の役員の数</t>
    <phoneticPr fontId="9"/>
  </si>
  <si>
    <t>備　　考</t>
    <rPh sb="0" eb="1">
      <t>ソナエ</t>
    </rPh>
    <rPh sb="3" eb="4">
      <t>コウ</t>
    </rPh>
    <phoneticPr fontId="9"/>
  </si>
  <si>
    <t>単価契約
予定調達金額28,032,264円</t>
    <rPh sb="0" eb="2">
      <t>タンカ</t>
    </rPh>
    <rPh sb="2" eb="4">
      <t>ケイヤク</t>
    </rPh>
    <rPh sb="5" eb="7">
      <t>ヨテイ</t>
    </rPh>
    <rPh sb="7" eb="9">
      <t>チョウタツ</t>
    </rPh>
    <rPh sb="9" eb="11">
      <t>キンガク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</si>
</sst>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6"/>
      <name val="ＭＳ Ｐゴシック"/>
      <family val="3"/>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3">
    <xf numFmtId="0" fontId="0" fillId="0" borderId="0" xfId="0"/>
    <xf numFmtId="0" fontId="5" fillId="0" borderId="3" xfId="1" applyFont="1" applyBorder="1" applyAlignment="1">
      <alignment vertical="center" wrapText="1"/>
    </xf>
    <xf numFmtId="0" fontId="7" fillId="0" borderId="3" xfId="6" applyFont="1" applyBorder="1" applyAlignment="1">
      <alignment vertical="center" wrapText="1"/>
    </xf>
    <xf numFmtId="177" fontId="7" fillId="0" borderId="3" xfId="6"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78" fontId="5" fillId="0" borderId="3" xfId="7" applyNumberFormat="1" applyFont="1" applyFill="1" applyBorder="1" applyAlignment="1">
      <alignment horizontal="center" vertical="center" wrapText="1"/>
    </xf>
    <xf numFmtId="0" fontId="7" fillId="0" borderId="3" xfId="6" applyFont="1" applyBorder="1" applyAlignment="1">
      <alignment horizontal="left" vertical="center" wrapText="1"/>
    </xf>
    <xf numFmtId="0" fontId="7" fillId="0" borderId="2" xfId="6" applyFont="1" applyBorder="1" applyAlignment="1">
      <alignment horizontal="center" vertical="center" wrapText="1"/>
    </xf>
    <xf numFmtId="0" fontId="7" fillId="0" borderId="0" xfId="6" applyFont="1">
      <alignment vertical="center"/>
    </xf>
    <xf numFmtId="0" fontId="7" fillId="0" borderId="0" xfId="6" applyFont="1" applyAlignment="1">
      <alignment horizontal="center" vertical="center"/>
    </xf>
    <xf numFmtId="0" fontId="7" fillId="0" borderId="0" xfId="2" applyFont="1"/>
    <xf numFmtId="0" fontId="7" fillId="0" borderId="0" xfId="2" applyFont="1" applyAlignment="1">
      <alignment horizontal="right" vertical="center"/>
    </xf>
    <xf numFmtId="0" fontId="7" fillId="0" borderId="0" xfId="6" applyFont="1" applyAlignment="1">
      <alignment horizontal="center" vertical="center" wrapText="1"/>
    </xf>
    <xf numFmtId="0" fontId="7" fillId="0" borderId="0" xfId="6" applyFont="1" applyAlignment="1">
      <alignment horizontal="left" vertical="center"/>
    </xf>
    <xf numFmtId="38" fontId="7" fillId="0" borderId="0" xfId="3" applyFont="1" applyFill="1" applyAlignment="1">
      <alignment horizontal="center" vertical="center"/>
    </xf>
    <xf numFmtId="0" fontId="7" fillId="0" borderId="2" xfId="2" applyFont="1" applyBorder="1" applyAlignment="1">
      <alignment horizontal="right" vertical="center"/>
    </xf>
    <xf numFmtId="180" fontId="5" fillId="0" borderId="3" xfId="1" applyNumberFormat="1" applyFont="1" applyBorder="1" applyAlignment="1">
      <alignment horizontal="center" vertical="center" wrapText="1"/>
    </xf>
    <xf numFmtId="176" fontId="5" fillId="0" borderId="3" xfId="1" applyNumberFormat="1" applyFont="1" applyBorder="1" applyAlignment="1">
      <alignment horizontal="left" vertical="center" wrapText="1"/>
    </xf>
    <xf numFmtId="0" fontId="5" fillId="0" borderId="3" xfId="7" applyNumberFormat="1" applyFont="1" applyFill="1" applyBorder="1" applyAlignment="1">
      <alignment horizontal="center" vertical="center" wrapText="1"/>
    </xf>
    <xf numFmtId="0" fontId="7" fillId="0" borderId="0" xfId="8" applyFont="1" applyAlignment="1">
      <alignment vertical="center" wrapText="1"/>
    </xf>
    <xf numFmtId="0" fontId="7" fillId="0" borderId="2" xfId="6" applyFont="1" applyBorder="1" applyAlignment="1">
      <alignment horizontal="center" vertical="center" wrapText="1"/>
    </xf>
    <xf numFmtId="0" fontId="8"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4" xfId="6" applyFont="1" applyBorder="1" applyAlignment="1">
      <alignment horizontal="center" vertical="center" wrapText="1"/>
    </xf>
    <xf numFmtId="0" fontId="7" fillId="0" borderId="3" xfId="6" applyFont="1" applyBorder="1" applyAlignment="1">
      <alignment horizontal="center" vertical="center" wrapText="1"/>
    </xf>
    <xf numFmtId="0" fontId="7" fillId="0" borderId="2" xfId="2" applyFont="1" applyBorder="1" applyAlignment="1">
      <alignment horizontal="center" vertical="center" wrapText="1"/>
    </xf>
    <xf numFmtId="38" fontId="7" fillId="0" borderId="2" xfId="3" applyFont="1" applyFill="1" applyBorder="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0" fontId="6" fillId="0" borderId="0" xfId="2" applyFont="1" applyAlignment="1">
      <alignment horizontal="left" vertical="center"/>
    </xf>
    <xf numFmtId="0" fontId="7" fillId="2" borderId="2" xfId="6" applyFont="1" applyFill="1" applyBorder="1" applyAlignment="1">
      <alignment horizontal="center" vertical="center" wrapText="1"/>
    </xf>
    <xf numFmtId="0" fontId="7" fillId="0" borderId="2" xfId="6" applyFont="1" applyBorder="1" applyAlignment="1">
      <alignment horizontal="center" vertical="center"/>
    </xf>
  </cellXfs>
  <cellStyles count="9">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１６７調査票４案件best100（再検討）0914提出用" xfId="8" xr:uid="{BB31A3B9-F8A2-4385-973E-023336491042}"/>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DI(11&#26376;&#20998;)&#20196;&#21644;6&#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cell r="J1" t="str">
            <v>（9月分）</v>
          </cell>
        </row>
        <row r="2">
          <cell r="I2">
            <v>12</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
※国庫債務負担行為の場合は、総契約金額を記載する。</v>
          </cell>
          <cell r="Y5" t="str">
            <v>１６－２
年間支払総額（円）（年度確定額）
(年度末のみ使用)</v>
          </cell>
          <cell r="Z5" t="str">
            <v>１７
特例政令
（該当の場合「○」、非該当の場合「×」を付す）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評価項目の設定の有無
※１１欄に「②一般競争入札（総合評価方式）」・「③随意契約(企画競争あり)」としたものについて記載</v>
          </cell>
          <cell r="AL5" t="str">
            <v>２５－２
２５-1で「c」を選択した場合に評価項目を設定しなかった理由を具体的に記載する</v>
          </cell>
          <cell r="AM5" t="str">
            <v>２５－３
２５-1で「a」を選択した場合に、技術点(配点）の合計点</v>
          </cell>
          <cell r="AN5" t="str">
            <v>２５－４
２５-1で「a」を選択した場合に、WLB等推進企業に対する加点（配点）の最大値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２７－1
一者応札から改善したものに「○」、当年度において初めて一者応札となったものに「△」、
改善しなかったものに「×」を付す</v>
          </cell>
          <cell r="AS5" t="str">
            <v>２７－２
一者応札が改善できた理由を選択（１）
※２７－１欄に「○」が付されたものについて必ず選択</v>
          </cell>
          <cell r="AT5" t="str">
            <v>２７－３
一者応札が改善できた理由を選択（2）
※２７－１欄に「○」が付されたものについて任意で選択</v>
          </cell>
          <cell r="AU5" t="str">
            <v>２７－４
２７－２欄又は２７－３欄で「⑧その他」を選択したものについて個別に記載</v>
          </cell>
          <cell r="AV5" t="str">
            <v>２８－１
一者応札となった理由を選択（１）
※２７－１欄に「△」又は「×」が付されたものについて必ず選択</v>
          </cell>
          <cell r="AW5" t="str">
            <v>２８－２
一者応札となった理由を選択（2）
※２７－１欄に「△」又は「×」が付されたものについて任意で選択</v>
          </cell>
        </row>
        <row r="6">
          <cell r="F6" t="str">
            <v/>
          </cell>
          <cell r="G6" t="str">
            <v>Dl144</v>
          </cell>
          <cell r="H6" t="str">
            <v>⑩役務</v>
          </cell>
          <cell r="I6" t="str">
            <v>令和６年分所得税・消費税確定申告に係る納付書発送代行業務
63,176件</v>
          </cell>
          <cell r="J6" t="str">
            <v>支出負担行為担当官
福岡国税局総務部次長
古賀山　章
福岡県福岡市博多区博多駅東２－１１－１</v>
          </cell>
          <cell r="M6">
            <v>45597</v>
          </cell>
          <cell r="N6" t="str">
            <v>メールソリューション・ジャパン株式会社
東京都千代田区東神田２－８－１３</v>
          </cell>
          <cell r="O6">
            <v>8010001090081</v>
          </cell>
          <cell r="P6" t="str">
            <v>⑥その他の法人等</v>
          </cell>
          <cell r="R6" t="str">
            <v>①一般競争入札</v>
          </cell>
          <cell r="T6">
            <v>5036883</v>
          </cell>
          <cell r="U6" t="str">
            <v>＠66.55円</v>
          </cell>
          <cell r="V6">
            <v>4204428</v>
          </cell>
          <cell r="W6">
            <v>0.83399999999999996</v>
          </cell>
          <cell r="Z6" t="str">
            <v>×</v>
          </cell>
          <cell r="AA6" t="str">
            <v>②同種の他の契約の予定価格を類推されるおそれがあるため公表しない</v>
          </cell>
          <cell r="AB6">
            <v>2</v>
          </cell>
          <cell r="AC6">
            <v>1</v>
          </cell>
          <cell r="AD6" t="str">
            <v>○</v>
          </cell>
          <cell r="AF6" t="str">
            <v>○</v>
          </cell>
        </row>
        <row r="7">
          <cell r="F7" t="str">
            <v/>
          </cell>
          <cell r="G7" t="str">
            <v>Dl145</v>
          </cell>
          <cell r="H7" t="str">
            <v>⑩役務</v>
          </cell>
          <cell r="I7" t="str">
            <v>令和６年分確定申告会場のパンチカーペット敷設業務</v>
          </cell>
          <cell r="J7" t="str">
            <v>支出負担行為担当官
福岡国税局総務部次長
古賀山　章
福岡県福岡市博多区博多駅東２－１１－１</v>
          </cell>
          <cell r="M7">
            <v>45603</v>
          </cell>
          <cell r="N7" t="str">
            <v>株式会社福寿アイリストレード
福岡県福岡市早良区重留１－１０－２１</v>
          </cell>
          <cell r="O7">
            <v>8290001066013</v>
          </cell>
          <cell r="P7" t="str">
            <v>⑥その他の法人等</v>
          </cell>
          <cell r="R7" t="str">
            <v>①一般競争入札</v>
          </cell>
          <cell r="T7">
            <v>3499994</v>
          </cell>
          <cell r="U7">
            <v>2407900</v>
          </cell>
          <cell r="W7">
            <v>0.68700000000000006</v>
          </cell>
          <cell r="Z7" t="str">
            <v>×</v>
          </cell>
          <cell r="AA7" t="str">
            <v>②同種の他の契約の予定価格を類推されるおそれがあるため公表しない</v>
          </cell>
          <cell r="AB7">
            <v>3</v>
          </cell>
          <cell r="AC7">
            <v>2</v>
          </cell>
          <cell r="AD7" t="str">
            <v>○</v>
          </cell>
          <cell r="AF7" t="str">
            <v>×</v>
          </cell>
        </row>
        <row r="8">
          <cell r="F8" t="str">
            <v/>
          </cell>
          <cell r="G8" t="str">
            <v>Dl146</v>
          </cell>
          <cell r="H8" t="str">
            <v>⑩役務</v>
          </cell>
          <cell r="I8" t="str">
            <v>確定申告期に設置する確定申告テレホンセンターの運営業務
1,357人日ほか</v>
          </cell>
          <cell r="J8" t="str">
            <v>支出負担行為担当官
福岡国税局総務部次長
古賀山　章
福岡県福岡市博多区博多駅東２－１１－１</v>
          </cell>
          <cell r="M8">
            <v>45604</v>
          </cell>
          <cell r="N8" t="str">
            <v>TETRAPOT株式会社
大阪府大阪市北区中崎西２－４－１２　梅田センタービル１１階</v>
          </cell>
          <cell r="O8">
            <v>5120001136363</v>
          </cell>
          <cell r="P8" t="str">
            <v>⑥その他の法人等</v>
          </cell>
          <cell r="R8" t="str">
            <v>①一般競争入札</v>
          </cell>
          <cell r="T8">
            <v>32580037</v>
          </cell>
          <cell r="U8" t="str">
            <v>＠11,201円ほか</v>
          </cell>
          <cell r="V8">
            <v>25017309</v>
          </cell>
          <cell r="W8">
            <v>0.76700000000000002</v>
          </cell>
          <cell r="Z8" t="str">
            <v>○</v>
          </cell>
          <cell r="AA8" t="str">
            <v>②同種の他の契約の予定価格を類推されるおそれがあるため公表しない</v>
          </cell>
          <cell r="AB8">
            <v>4</v>
          </cell>
          <cell r="AC8">
            <v>3</v>
          </cell>
          <cell r="AD8" t="str">
            <v>○</v>
          </cell>
          <cell r="AF8" t="str">
            <v>×</v>
          </cell>
        </row>
        <row r="9">
          <cell r="F9" t="str">
            <v/>
          </cell>
          <cell r="G9" t="str">
            <v>Dl147</v>
          </cell>
          <cell r="H9" t="str">
            <v>①工事</v>
          </cell>
          <cell r="I9" t="str">
            <v>飯塚合同庁舎火災受信機更新工事</v>
          </cell>
          <cell r="J9" t="str">
            <v>支出負担行為担当官
福岡国税局総務部次長
古賀山　章
福岡県福岡市博多区博多駅東２－１１－１ほか４官署</v>
          </cell>
          <cell r="K9" t="str">
            <v>③合庁</v>
          </cell>
          <cell r="L9" t="str">
            <v>○</v>
          </cell>
          <cell r="M9">
            <v>45608</v>
          </cell>
          <cell r="N9" t="str">
            <v>有限会社工田電気工業
福岡県福岡市西区今宿青木１００番地の４</v>
          </cell>
          <cell r="O9">
            <v>3290002000405</v>
          </cell>
          <cell r="P9" t="str">
            <v>⑥その他の法人等</v>
          </cell>
          <cell r="R9" t="str">
            <v>①一般競争入札</v>
          </cell>
          <cell r="T9">
            <v>4906000</v>
          </cell>
          <cell r="U9">
            <v>4378000</v>
          </cell>
          <cell r="V9">
            <v>4378000</v>
          </cell>
          <cell r="W9">
            <v>0.89200000000000002</v>
          </cell>
          <cell r="Z9" t="str">
            <v>×</v>
          </cell>
          <cell r="AA9" t="str">
            <v>①公表</v>
          </cell>
          <cell r="AB9">
            <v>5</v>
          </cell>
          <cell r="AC9">
            <v>5</v>
          </cell>
          <cell r="AD9" t="str">
            <v>○</v>
          </cell>
          <cell r="AF9" t="str">
            <v>○</v>
          </cell>
        </row>
        <row r="10">
          <cell r="F10">
            <v>1</v>
          </cell>
          <cell r="G10" t="str">
            <v>Dl148</v>
          </cell>
          <cell r="H10" t="str">
            <v>⑨物品等賃借</v>
          </cell>
          <cell r="I10" t="str">
            <v>令和6年分確定申告期における署外申告会場の借上げ（門司税務署及び小倉税務署）
令和7年2月6日～令和7年3月19日</v>
          </cell>
          <cell r="J10" t="str">
            <v>支出負担行為担当官
福岡国税局総務部次長
古賀山　章
福岡県福岡市博多区博多駅東２－１１－１</v>
          </cell>
          <cell r="M10">
            <v>45610</v>
          </cell>
          <cell r="N10" t="str">
            <v>公益財団法人北九州観光コンベンション協会
福岡県北九州市小倉北区浅野３－８－１</v>
          </cell>
          <cell r="O10">
            <v>5290805008056</v>
          </cell>
          <cell r="P10" t="str">
            <v>②公益財団法人</v>
          </cell>
          <cell r="Q10" t="str">
            <v>都道府県所管</v>
          </cell>
          <cell r="R10" t="str">
            <v>④随意契約（企画競争無し）</v>
          </cell>
          <cell r="S10" t="str">
            <v>●</v>
          </cell>
          <cell r="T10">
            <v>5855018</v>
          </cell>
          <cell r="U10">
            <v>4399000</v>
          </cell>
          <cell r="W10">
            <v>0.751</v>
          </cell>
          <cell r="Z10" t="str">
            <v>×</v>
          </cell>
          <cell r="AA10" t="str">
            <v>②同種の他の契約の予定価格を類推されるおそれがあるため公表しない</v>
          </cell>
          <cell r="AB10">
            <v>1</v>
          </cell>
          <cell r="AC10">
            <v>0</v>
          </cell>
          <cell r="AD10" t="str">
            <v>×</v>
          </cell>
          <cell r="AE10" t="str">
            <v>公募案件</v>
          </cell>
          <cell r="AF10" t="str">
            <v>×</v>
          </cell>
          <cell r="AH10" t="str">
            <v>①会計法第29条の3第4項（契約の性質又は目的が競争を許さない場合）</v>
          </cell>
          <cell r="AI10" t="str">
            <v>公募を実施した結果、応募者が１者であり競争を許さないことから、会計法29条の３第４項に該当するため。</v>
          </cell>
        </row>
        <row r="11">
          <cell r="F11">
            <v>2</v>
          </cell>
          <cell r="G11" t="str">
            <v>Dl149</v>
          </cell>
          <cell r="H11" t="str">
            <v>⑨物品等賃借</v>
          </cell>
          <cell r="I11" t="str">
            <v>令和6年分確定申告期における署外申告会場の借上げ（福岡税務署及び博多税務署）
令和7年2月7日～令和7年3月19日</v>
          </cell>
          <cell r="J11" t="str">
            <v>支出負担行為担当官
福岡国税局総務部次長
古賀山　章
福岡県福岡市博多区博多駅東２－１１－１</v>
          </cell>
          <cell r="M11">
            <v>45610</v>
          </cell>
          <cell r="N11" t="str">
            <v>ラブエフエム国際放送株式会社
福岡県福岡市中央区今泉１－１２－２３</v>
          </cell>
          <cell r="O11">
            <v>4290001008885</v>
          </cell>
          <cell r="P11" t="str">
            <v>⑥その他の法人等</v>
          </cell>
          <cell r="R11" t="str">
            <v>④随意契約（企画競争無し）</v>
          </cell>
          <cell r="S11" t="str">
            <v>●</v>
          </cell>
          <cell r="T11">
            <v>18546550</v>
          </cell>
          <cell r="U11">
            <v>17953100</v>
          </cell>
          <cell r="W11">
            <v>0.96799999999999997</v>
          </cell>
          <cell r="Z11" t="str">
            <v>×</v>
          </cell>
          <cell r="AA11" t="str">
            <v>②同種の他の契約の予定価格を類推されるおそれがあるため公表しない</v>
          </cell>
          <cell r="AB11">
            <v>1</v>
          </cell>
          <cell r="AC11">
            <v>0</v>
          </cell>
          <cell r="AD11" t="str">
            <v>×</v>
          </cell>
          <cell r="AE11" t="str">
            <v>公募案件</v>
          </cell>
          <cell r="AF11" t="str">
            <v>×</v>
          </cell>
          <cell r="AH11" t="str">
            <v>①会計法第29条の3第4項（契約の性質又は目的が競争を許さない場合）</v>
          </cell>
          <cell r="AI11" t="str">
            <v>公募を実施した結果、応募者が１者であり競争を許さないことから、会計法29条の３第４項に該当するため。</v>
          </cell>
        </row>
        <row r="12">
          <cell r="F12">
            <v>3</v>
          </cell>
          <cell r="G12" t="str">
            <v>Dl150</v>
          </cell>
          <cell r="H12" t="str">
            <v>⑨物品等賃借</v>
          </cell>
          <cell r="I12" t="str">
            <v>令和6年分確定申告期における署外申告会場の借上げ（西福岡税務署）
令和7年2月8日～令和7年3月19日</v>
          </cell>
          <cell r="J12" t="str">
            <v>支出負担行為担当官
福岡国税局総務部次長
古賀山　章
福岡県福岡市博多区博多駅東２－１１－１</v>
          </cell>
          <cell r="M12">
            <v>45610</v>
          </cell>
          <cell r="N12" t="str">
            <v>福岡タワー株式会社
福岡県福岡市早良区百道浜２－３－２６</v>
          </cell>
          <cell r="O12">
            <v>4290001005643</v>
          </cell>
          <cell r="P12" t="str">
            <v>⑥その他の法人等</v>
          </cell>
          <cell r="R12" t="str">
            <v>④随意契約（企画競争無し）</v>
          </cell>
          <cell r="S12" t="str">
            <v>●</v>
          </cell>
          <cell r="T12">
            <v>8174716</v>
          </cell>
          <cell r="U12">
            <v>7439168</v>
          </cell>
          <cell r="W12">
            <v>0.91</v>
          </cell>
          <cell r="Z12" t="str">
            <v>×</v>
          </cell>
          <cell r="AA12" t="str">
            <v>②同種の他の契約の予定価格を類推されるおそれがあるため公表しない</v>
          </cell>
          <cell r="AB12">
            <v>1</v>
          </cell>
          <cell r="AC12">
            <v>0</v>
          </cell>
          <cell r="AD12" t="str">
            <v>×</v>
          </cell>
          <cell r="AE12" t="str">
            <v>公募案件</v>
          </cell>
          <cell r="AF12" t="str">
            <v>×</v>
          </cell>
          <cell r="AH12" t="str">
            <v>①会計法第29条の3第4項（契約の性質又は目的が競争を許さない場合）</v>
          </cell>
          <cell r="AI12" t="str">
            <v>公募を実施した結果、応募者が１者であり競争を許さないことから、会計法29条の３第４項に該当するため。</v>
          </cell>
        </row>
        <row r="13">
          <cell r="F13">
            <v>4</v>
          </cell>
          <cell r="G13" t="str">
            <v>Dl151</v>
          </cell>
          <cell r="H13" t="str">
            <v>⑨物品等賃借</v>
          </cell>
          <cell r="I13" t="str">
            <v>令和6年分確定申告期における署外申告会場の借上げ（筑紫税務署）
令和7年2月6日～令和7年3月19日</v>
          </cell>
          <cell r="J13" t="str">
            <v>支出負担行為担当官
福岡国税局総務部次長
古賀山　章
福岡県福岡市博多区博多駅東２－１１－１</v>
          </cell>
          <cell r="M13">
            <v>45610</v>
          </cell>
          <cell r="N13" t="str">
            <v>イオンモール株式会社イオンモール筑紫野
福岡県筑紫野市立明寺４３４－１</v>
          </cell>
          <cell r="O13">
            <v>5040001000461</v>
          </cell>
          <cell r="P13" t="str">
            <v>⑥その他の法人等</v>
          </cell>
          <cell r="R13" t="str">
            <v>④随意契約（企画競争無し）</v>
          </cell>
          <cell r="S13" t="str">
            <v>●</v>
          </cell>
          <cell r="T13">
            <v>3778390</v>
          </cell>
          <cell r="U13">
            <v>3778390</v>
          </cell>
          <cell r="W13">
            <v>1</v>
          </cell>
          <cell r="Z13" t="str">
            <v>×</v>
          </cell>
          <cell r="AA13" t="str">
            <v>②同種の他の契約の予定価格を類推されるおそれがあるため公表しない</v>
          </cell>
          <cell r="AB13">
            <v>1</v>
          </cell>
          <cell r="AC13">
            <v>0</v>
          </cell>
          <cell r="AD13" t="str">
            <v>×</v>
          </cell>
          <cell r="AE13" t="str">
            <v>公募案件</v>
          </cell>
          <cell r="AF13" t="str">
            <v>×</v>
          </cell>
          <cell r="AH13" t="str">
            <v>①会計法第29条の3第4項（契約の性質又は目的が競争を許さない場合）</v>
          </cell>
          <cell r="AI13" t="str">
            <v>公募を実施した結果、応募者が１者であり競争を許さないことから、会計法29条の３第４項に該当するため。</v>
          </cell>
        </row>
        <row r="14">
          <cell r="F14">
            <v>5</v>
          </cell>
          <cell r="G14" t="str">
            <v>Dl152</v>
          </cell>
          <cell r="H14" t="str">
            <v>⑨物品等賃借</v>
          </cell>
          <cell r="I14" t="str">
            <v>令和6年分確定申告期における署外申告会場の借上げ（長崎税務署）
令和7年2月10日～令和7年3月19日</v>
          </cell>
          <cell r="J14" t="str">
            <v>支出負担行為担当官
福岡国税局総務部次長
古賀山　章
福岡県福岡市博多区博多駅東２－１１－１</v>
          </cell>
          <cell r="M14">
            <v>45610</v>
          </cell>
          <cell r="N14" t="str">
            <v>株式会社長崎新聞文化ホール
長崎県長崎市茂里町３－１</v>
          </cell>
          <cell r="O14">
            <v>1310001001378</v>
          </cell>
          <cell r="P14" t="str">
            <v>⑥その他の法人等</v>
          </cell>
          <cell r="R14" t="str">
            <v>④随意契約（企画競争無し）</v>
          </cell>
          <cell r="S14" t="str">
            <v>●</v>
          </cell>
          <cell r="T14">
            <v>11941875</v>
          </cell>
          <cell r="U14">
            <v>7993062</v>
          </cell>
          <cell r="W14">
            <v>0.66900000000000004</v>
          </cell>
          <cell r="Z14" t="str">
            <v>×</v>
          </cell>
          <cell r="AA14" t="str">
            <v>②同種の他の契約の予定価格を類推されるおそれがあるため公表しない</v>
          </cell>
          <cell r="AB14">
            <v>1</v>
          </cell>
          <cell r="AC14">
            <v>0</v>
          </cell>
          <cell r="AD14" t="str">
            <v>×</v>
          </cell>
          <cell r="AE14" t="str">
            <v>公募案件</v>
          </cell>
          <cell r="AF14" t="str">
            <v>×</v>
          </cell>
          <cell r="AH14" t="str">
            <v>①会計法第29条の3第4項（契約の性質又は目的が競争を許さない場合）</v>
          </cell>
          <cell r="AI14" t="str">
            <v>公募を実施した結果、応募者が１者であり競争を許さないことから、会計法29条の３第４項に該当するため。</v>
          </cell>
        </row>
        <row r="15">
          <cell r="F15" t="str">
            <v/>
          </cell>
          <cell r="G15" t="str">
            <v>Dl153</v>
          </cell>
          <cell r="H15" t="str">
            <v>⑩役務</v>
          </cell>
          <cell r="I15" t="str">
            <v>令和６年度福岡資料センターにおける労働者派遣業務
762人日</v>
          </cell>
          <cell r="J15" t="str">
            <v>支出負担行為担当官
福岡国税局総務部次長
古賀山　章
福岡県福岡市博多区博多駅東２－１１－１</v>
          </cell>
          <cell r="M15">
            <v>45616</v>
          </cell>
          <cell r="N15" t="str">
            <v>株式会社ケー・デー・シー
東京都港区虎ノ門４－２－１２</v>
          </cell>
          <cell r="O15">
            <v>3010401097680</v>
          </cell>
          <cell r="P15" t="str">
            <v>⑥その他の法人等</v>
          </cell>
          <cell r="R15" t="str">
            <v>①一般競争入札</v>
          </cell>
          <cell r="T15">
            <v>9745751</v>
          </cell>
          <cell r="U15" t="str">
            <v>＠1295.8円</v>
          </cell>
          <cell r="V15">
            <v>6911797</v>
          </cell>
          <cell r="W15">
            <v>0.70899999999999996</v>
          </cell>
          <cell r="Z15" t="str">
            <v>×</v>
          </cell>
          <cell r="AA15" t="str">
            <v>②同種の他の契約の予定価格を類推されるおそれがあるため公表しない</v>
          </cell>
          <cell r="AB15">
            <v>4</v>
          </cell>
          <cell r="AC15">
            <v>3</v>
          </cell>
          <cell r="AD15" t="str">
            <v>○</v>
          </cell>
          <cell r="AF15" t="str">
            <v>×</v>
          </cell>
        </row>
        <row r="16">
          <cell r="F16" t="str">
            <v/>
          </cell>
          <cell r="G16" t="str">
            <v>Dl154</v>
          </cell>
          <cell r="H16" t="str">
            <v>⑩役務</v>
          </cell>
          <cell r="I16" t="str">
            <v>福岡国税局電話相談センターと確定申告テレホンセンター間のネットワーク回線構築業務等
一式</v>
          </cell>
          <cell r="J16" t="str">
            <v>支出負担行為担当官
福岡国税局総務部次長
古賀山　章
福岡県福岡市博多区博多駅東２－１１－１</v>
          </cell>
          <cell r="M16">
            <v>45618</v>
          </cell>
          <cell r="N16" t="str">
            <v xml:space="preserve">西日本電信電話株式会社九州支店
福岡県福岡市博多区博多駅東３－２－２８
</v>
          </cell>
          <cell r="O16">
            <v>7120001077523</v>
          </cell>
          <cell r="P16" t="str">
            <v>⑥その他の法人等</v>
          </cell>
          <cell r="R16" t="str">
            <v>①一般競争入札</v>
          </cell>
          <cell r="T16">
            <v>3855526</v>
          </cell>
          <cell r="U16">
            <v>3424190</v>
          </cell>
          <cell r="W16">
            <v>0.88800000000000001</v>
          </cell>
          <cell r="Z16" t="str">
            <v>×</v>
          </cell>
          <cell r="AA16" t="str">
            <v>②同種の他の契約の予定価格を類推されるおそれがあるため公表しない</v>
          </cell>
          <cell r="AB16">
            <v>1</v>
          </cell>
          <cell r="AC16">
            <v>0</v>
          </cell>
          <cell r="AD16" t="str">
            <v>○</v>
          </cell>
          <cell r="AF16" t="str">
            <v>×</v>
          </cell>
          <cell r="AR16" t="str">
            <v>×</v>
          </cell>
          <cell r="AV16" t="str">
            <v>⑧人材の確保や体制整備に時間が足りないと判断している可能性があるもの</v>
          </cell>
        </row>
        <row r="17">
          <cell r="F17">
            <v>6</v>
          </cell>
          <cell r="G17" t="str">
            <v>Dl155</v>
          </cell>
          <cell r="H17" t="str">
            <v>⑩役務</v>
          </cell>
          <cell r="I17" t="str">
            <v>確定申告期に実施する税理士による無料申告相談の委託業務
1,341人日</v>
          </cell>
          <cell r="J17" t="str">
            <v>支出負担行為担当官
福岡国税局総務部次長
古賀山　章
福岡県福岡市博多区博多駅東２－１１－１</v>
          </cell>
          <cell r="M17">
            <v>45622</v>
          </cell>
          <cell r="N17" t="str">
            <v>九州北部税理士会
福岡県福岡市博多区博多駅南１－１３－２１</v>
          </cell>
          <cell r="O17">
            <v>3290005002893</v>
          </cell>
          <cell r="P17" t="str">
            <v>⑥その他の法人等</v>
          </cell>
          <cell r="R17" t="str">
            <v>④随意契約（企画競争無し）</v>
          </cell>
          <cell r="S17" t="str">
            <v>○</v>
          </cell>
          <cell r="T17">
            <v>28032264</v>
          </cell>
          <cell r="U17" t="str">
            <v>＠20,904円</v>
          </cell>
          <cell r="V17">
            <v>28032264</v>
          </cell>
          <cell r="W17">
            <v>1</v>
          </cell>
          <cell r="Z17" t="str">
            <v>×</v>
          </cell>
          <cell r="AA17" t="str">
            <v>②同種の他の契約の予定価格を類推されるおそれがあるため公表しない</v>
          </cell>
          <cell r="AB17">
            <v>1</v>
          </cell>
          <cell r="AC17">
            <v>0</v>
          </cell>
          <cell r="AD17" t="str">
            <v>×</v>
          </cell>
          <cell r="AE17" t="str">
            <v>公募案件</v>
          </cell>
          <cell r="AF17" t="str">
            <v>×</v>
          </cell>
          <cell r="AH17" t="str">
            <v>①会計法第29条の3第4項（契約の性質又は目的が競争を許さない場合）</v>
          </cell>
          <cell r="AI17" t="str">
            <v>公募を実施した結果、応募者が１者であり競争を許さないことから、会計法29条の３第４項に該当するため。</v>
          </cell>
        </row>
        <row r="18">
          <cell r="W18" t="str">
            <v>－</v>
          </cell>
        </row>
        <row r="19">
          <cell r="W19" t="str">
            <v>－</v>
          </cell>
        </row>
        <row r="20">
          <cell r="W20" t="str">
            <v>－</v>
          </cell>
        </row>
        <row r="21">
          <cell r="W21" t="str">
            <v>－</v>
          </cell>
        </row>
        <row r="22">
          <cell r="W22" t="str">
            <v>－</v>
          </cell>
        </row>
        <row r="23">
          <cell r="W23" t="str">
            <v>－</v>
          </cell>
        </row>
        <row r="24">
          <cell r="W24" t="str">
            <v>－</v>
          </cell>
        </row>
        <row r="25">
          <cell r="F25" t="str">
            <v/>
          </cell>
          <cell r="W25" t="str">
            <v>－</v>
          </cell>
        </row>
        <row r="26">
          <cell r="W26" t="str">
            <v>－</v>
          </cell>
        </row>
        <row r="27">
          <cell r="W27" t="str">
            <v>－</v>
          </cell>
        </row>
        <row r="28">
          <cell r="F28" t="str">
            <v/>
          </cell>
          <cell r="W28" t="str">
            <v>－</v>
          </cell>
        </row>
        <row r="29">
          <cell r="F29" t="str">
            <v/>
          </cell>
          <cell r="W29" t="str">
            <v>－</v>
          </cell>
        </row>
        <row r="30">
          <cell r="F30" t="str">
            <v/>
          </cell>
          <cell r="W30" t="str">
            <v>－</v>
          </cell>
        </row>
        <row r="31">
          <cell r="F31" t="str">
            <v/>
          </cell>
          <cell r="W31" t="str">
            <v>－</v>
          </cell>
        </row>
        <row r="32">
          <cell r="F32" t="str">
            <v/>
          </cell>
          <cell r="W32" t="str">
            <v>－</v>
          </cell>
        </row>
        <row r="33">
          <cell r="W33" t="str">
            <v>－</v>
          </cell>
        </row>
        <row r="34">
          <cell r="W34" t="str">
            <v>－</v>
          </cell>
        </row>
        <row r="35">
          <cell r="W35" t="str">
            <v>－</v>
          </cell>
        </row>
        <row r="36">
          <cell r="W36" t="str">
            <v>－</v>
          </cell>
        </row>
        <row r="37">
          <cell r="W37" t="str">
            <v>－</v>
          </cell>
        </row>
        <row r="38">
          <cell r="W38" t="str">
            <v>－</v>
          </cell>
        </row>
        <row r="39">
          <cell r="W39" t="str">
            <v>－</v>
          </cell>
        </row>
        <row r="40">
          <cell r="W40" t="str">
            <v>－</v>
          </cell>
        </row>
        <row r="41">
          <cell r="W41" t="str">
            <v>－</v>
          </cell>
        </row>
        <row r="42">
          <cell r="W42" t="str">
            <v>－</v>
          </cell>
        </row>
        <row r="43">
          <cell r="W43" t="str">
            <v>－</v>
          </cell>
        </row>
        <row r="44">
          <cell r="W44" t="str">
            <v>－</v>
          </cell>
        </row>
        <row r="45">
          <cell r="W45" t="str">
            <v>－</v>
          </cell>
        </row>
        <row r="46">
          <cell r="W46" t="str">
            <v>－</v>
          </cell>
        </row>
        <row r="47">
          <cell r="W47" t="str">
            <v>－</v>
          </cell>
        </row>
        <row r="48">
          <cell r="W48" t="str">
            <v>－</v>
          </cell>
        </row>
        <row r="49">
          <cell r="W49" t="str">
            <v>－</v>
          </cell>
        </row>
        <row r="50">
          <cell r="W50" t="str">
            <v>－</v>
          </cell>
        </row>
        <row r="51">
          <cell r="W51" t="str">
            <v>－</v>
          </cell>
        </row>
        <row r="52">
          <cell r="W52" t="str">
            <v>－</v>
          </cell>
        </row>
        <row r="53">
          <cell r="W53" t="str">
            <v>－</v>
          </cell>
        </row>
        <row r="54">
          <cell r="W54" t="str">
            <v>－</v>
          </cell>
        </row>
        <row r="55">
          <cell r="W55" t="str">
            <v>－</v>
          </cell>
        </row>
        <row r="56">
          <cell r="W56" t="str">
            <v>－</v>
          </cell>
        </row>
        <row r="57">
          <cell r="W57" t="str">
            <v>－</v>
          </cell>
        </row>
        <row r="58">
          <cell r="W58" t="str">
            <v>－</v>
          </cell>
        </row>
        <row r="59">
          <cell r="W59" t="str">
            <v>－</v>
          </cell>
        </row>
        <row r="60">
          <cell r="W60" t="str">
            <v>－</v>
          </cell>
        </row>
        <row r="61">
          <cell r="W61" t="str">
            <v>－</v>
          </cell>
        </row>
        <row r="62">
          <cell r="W62" t="str">
            <v>－</v>
          </cell>
        </row>
        <row r="63">
          <cell r="W63" t="str">
            <v>－</v>
          </cell>
        </row>
        <row r="64">
          <cell r="W64" t="str">
            <v>－</v>
          </cell>
        </row>
        <row r="65">
          <cell r="W65" t="str">
            <v>－</v>
          </cell>
        </row>
        <row r="66">
          <cell r="W66" t="str">
            <v>－</v>
          </cell>
        </row>
        <row r="67">
          <cell r="W67" t="str">
            <v>－</v>
          </cell>
        </row>
        <row r="68">
          <cell r="W68" t="str">
            <v>－</v>
          </cell>
        </row>
        <row r="69">
          <cell r="W69" t="str">
            <v>－</v>
          </cell>
        </row>
        <row r="70">
          <cell r="W70" t="str">
            <v>－</v>
          </cell>
        </row>
        <row r="71">
          <cell r="W71" t="str">
            <v>－</v>
          </cell>
        </row>
        <row r="72">
          <cell r="W72" t="str">
            <v>－</v>
          </cell>
        </row>
        <row r="73">
          <cell r="W73" t="str">
            <v>－</v>
          </cell>
        </row>
        <row r="74">
          <cell r="W74" t="str">
            <v>－</v>
          </cell>
        </row>
        <row r="75">
          <cell r="W75" t="str">
            <v>－</v>
          </cell>
        </row>
        <row r="76">
          <cell r="W76" t="str">
            <v>－</v>
          </cell>
        </row>
        <row r="77">
          <cell r="W77" t="str">
            <v>－</v>
          </cell>
        </row>
        <row r="78">
          <cell r="W78" t="str">
            <v>－</v>
          </cell>
        </row>
        <row r="79">
          <cell r="W79" t="str">
            <v>－</v>
          </cell>
        </row>
        <row r="80">
          <cell r="W80" t="str">
            <v>－</v>
          </cell>
        </row>
        <row r="81">
          <cell r="W81" t="str">
            <v>－</v>
          </cell>
        </row>
        <row r="82">
          <cell r="W82" t="str">
            <v>－</v>
          </cell>
        </row>
        <row r="83">
          <cell r="W83" t="str">
            <v>－</v>
          </cell>
        </row>
        <row r="84">
          <cell r="W84" t="str">
            <v>－</v>
          </cell>
        </row>
        <row r="85">
          <cell r="W85" t="str">
            <v>－</v>
          </cell>
        </row>
        <row r="86">
          <cell r="W86" t="str">
            <v>－</v>
          </cell>
        </row>
        <row r="87">
          <cell r="W87" t="str">
            <v>－</v>
          </cell>
        </row>
        <row r="88">
          <cell r="W88" t="str">
            <v>－</v>
          </cell>
        </row>
        <row r="89">
          <cell r="W89" t="str">
            <v>－</v>
          </cell>
        </row>
        <row r="90">
          <cell r="W90" t="str">
            <v>－</v>
          </cell>
        </row>
        <row r="91">
          <cell r="W91" t="str">
            <v>－</v>
          </cell>
        </row>
        <row r="92">
          <cell r="W92" t="str">
            <v>－</v>
          </cell>
        </row>
        <row r="93">
          <cell r="W93" t="str">
            <v>－</v>
          </cell>
        </row>
        <row r="94">
          <cell r="W94" t="str">
            <v>－</v>
          </cell>
        </row>
        <row r="95">
          <cell r="W95" t="str">
            <v>－</v>
          </cell>
        </row>
        <row r="96">
          <cell r="W96" t="str">
            <v>－</v>
          </cell>
        </row>
        <row r="97">
          <cell r="W97" t="str">
            <v>－</v>
          </cell>
        </row>
        <row r="98">
          <cell r="W98" t="str">
            <v>－</v>
          </cell>
        </row>
        <row r="99">
          <cell r="W99" t="str">
            <v>－</v>
          </cell>
        </row>
        <row r="100">
          <cell r="W100" t="str">
            <v>－</v>
          </cell>
        </row>
        <row r="101">
          <cell r="W101" t="str">
            <v>－</v>
          </cell>
        </row>
        <row r="102">
          <cell r="W102" t="str">
            <v>－</v>
          </cell>
        </row>
        <row r="103">
          <cell r="W103" t="str">
            <v>－</v>
          </cell>
        </row>
        <row r="104">
          <cell r="W104" t="str">
            <v>－</v>
          </cell>
        </row>
        <row r="105">
          <cell r="W105" t="str">
            <v>－</v>
          </cell>
        </row>
        <row r="106">
          <cell r="W106" t="str">
            <v>－</v>
          </cell>
        </row>
        <row r="107">
          <cell r="W107" t="str">
            <v>－</v>
          </cell>
        </row>
        <row r="108">
          <cell r="W108" t="str">
            <v>－</v>
          </cell>
        </row>
        <row r="109">
          <cell r="W109" t="str">
            <v>－</v>
          </cell>
        </row>
        <row r="110">
          <cell r="W110" t="str">
            <v>－</v>
          </cell>
        </row>
        <row r="111">
          <cell r="W111" t="str">
            <v>－</v>
          </cell>
        </row>
        <row r="112">
          <cell r="W112" t="str">
            <v>－</v>
          </cell>
        </row>
        <row r="113">
          <cell r="W113" t="str">
            <v>－</v>
          </cell>
        </row>
        <row r="114">
          <cell r="W114" t="str">
            <v>－</v>
          </cell>
        </row>
        <row r="115">
          <cell r="W115" t="str">
            <v>－</v>
          </cell>
        </row>
        <row r="116">
          <cell r="W116" t="str">
            <v>－</v>
          </cell>
        </row>
        <row r="117">
          <cell r="W117" t="str">
            <v>－</v>
          </cell>
        </row>
        <row r="118">
          <cell r="W118" t="str">
            <v>－</v>
          </cell>
        </row>
        <row r="119">
          <cell r="W119" t="str">
            <v>－</v>
          </cell>
        </row>
        <row r="120">
          <cell r="W120" t="str">
            <v>－</v>
          </cell>
        </row>
        <row r="121">
          <cell r="W121" t="str">
            <v>－</v>
          </cell>
        </row>
        <row r="122">
          <cell r="W122" t="str">
            <v>－</v>
          </cell>
        </row>
        <row r="123">
          <cell r="W123" t="str">
            <v>－</v>
          </cell>
        </row>
        <row r="124">
          <cell r="W124" t="str">
            <v>－</v>
          </cell>
        </row>
        <row r="125">
          <cell r="W125" t="str">
            <v>－</v>
          </cell>
        </row>
        <row r="126">
          <cell r="W126" t="str">
            <v>－</v>
          </cell>
        </row>
        <row r="127">
          <cell r="W127" t="str">
            <v>－</v>
          </cell>
        </row>
        <row r="128">
          <cell r="W128" t="str">
            <v>－</v>
          </cell>
        </row>
        <row r="129">
          <cell r="W129" t="str">
            <v>－</v>
          </cell>
        </row>
        <row r="130">
          <cell r="W130" t="str">
            <v>－</v>
          </cell>
        </row>
        <row r="131">
          <cell r="W131" t="str">
            <v>－</v>
          </cell>
        </row>
        <row r="132">
          <cell r="W132" t="str">
            <v>－</v>
          </cell>
        </row>
        <row r="133">
          <cell r="W133" t="str">
            <v>－</v>
          </cell>
        </row>
        <row r="134">
          <cell r="W134" t="str">
            <v>－</v>
          </cell>
        </row>
        <row r="135">
          <cell r="W135" t="str">
            <v>－</v>
          </cell>
        </row>
        <row r="136">
          <cell r="W136" t="str">
            <v>－</v>
          </cell>
        </row>
        <row r="137">
          <cell r="W137" t="str">
            <v>－</v>
          </cell>
        </row>
        <row r="138">
          <cell r="W138" t="str">
            <v>－</v>
          </cell>
        </row>
        <row r="139">
          <cell r="W139" t="str">
            <v>－</v>
          </cell>
        </row>
        <row r="140">
          <cell r="W140" t="str">
            <v>－</v>
          </cell>
        </row>
        <row r="141">
          <cell r="W141" t="str">
            <v>－</v>
          </cell>
        </row>
        <row r="142">
          <cell r="W142" t="str">
            <v>－</v>
          </cell>
        </row>
        <row r="143">
          <cell r="W143" t="str">
            <v>－</v>
          </cell>
        </row>
        <row r="144">
          <cell r="W144" t="str">
            <v>－</v>
          </cell>
        </row>
        <row r="145">
          <cell r="W145" t="str">
            <v>－</v>
          </cell>
        </row>
        <row r="146">
          <cell r="W146" t="str">
            <v>－</v>
          </cell>
        </row>
        <row r="147">
          <cell r="W147" t="str">
            <v>－</v>
          </cell>
        </row>
        <row r="148">
          <cell r="W148" t="str">
            <v>－</v>
          </cell>
        </row>
        <row r="149">
          <cell r="W149" t="str">
            <v>－</v>
          </cell>
        </row>
        <row r="150">
          <cell r="W150" t="str">
            <v>－</v>
          </cell>
        </row>
        <row r="151">
          <cell r="W151" t="str">
            <v>－</v>
          </cell>
        </row>
        <row r="152">
          <cell r="W152" t="str">
            <v>－</v>
          </cell>
        </row>
        <row r="153">
          <cell r="W153" t="str">
            <v>－</v>
          </cell>
        </row>
        <row r="154">
          <cell r="W154" t="str">
            <v>－</v>
          </cell>
        </row>
        <row r="155">
          <cell r="W155" t="str">
            <v>－</v>
          </cell>
        </row>
        <row r="156">
          <cell r="W156" t="str">
            <v>－</v>
          </cell>
        </row>
        <row r="157">
          <cell r="W157" t="str">
            <v>－</v>
          </cell>
        </row>
        <row r="158">
          <cell r="W158" t="str">
            <v>－</v>
          </cell>
        </row>
        <row r="159">
          <cell r="W159" t="str">
            <v>－</v>
          </cell>
        </row>
        <row r="160">
          <cell r="W160" t="str">
            <v>－</v>
          </cell>
        </row>
        <row r="161">
          <cell r="W161" t="str">
            <v>－</v>
          </cell>
        </row>
        <row r="162">
          <cell r="W162" t="str">
            <v>－</v>
          </cell>
        </row>
        <row r="163">
          <cell r="W163" t="str">
            <v>－</v>
          </cell>
        </row>
        <row r="164">
          <cell r="W164" t="str">
            <v>－</v>
          </cell>
        </row>
        <row r="165">
          <cell r="W165" t="str">
            <v>－</v>
          </cell>
        </row>
        <row r="166">
          <cell r="W166" t="str">
            <v>－</v>
          </cell>
        </row>
        <row r="167">
          <cell r="W167" t="str">
            <v>－</v>
          </cell>
        </row>
        <row r="168">
          <cell r="W168" t="str">
            <v>－</v>
          </cell>
        </row>
        <row r="169">
          <cell r="W169" t="str">
            <v>－</v>
          </cell>
        </row>
        <row r="170">
          <cell r="W170" t="str">
            <v>－</v>
          </cell>
        </row>
        <row r="171">
          <cell r="W171" t="str">
            <v>－</v>
          </cell>
        </row>
        <row r="172">
          <cell r="W172" t="str">
            <v>－</v>
          </cell>
        </row>
        <row r="173">
          <cell r="W173" t="str">
            <v>－</v>
          </cell>
        </row>
        <row r="174">
          <cell r="W174" t="str">
            <v>－</v>
          </cell>
        </row>
        <row r="175">
          <cell r="W175" t="str">
            <v>－</v>
          </cell>
        </row>
        <row r="176">
          <cell r="W176" t="str">
            <v>－</v>
          </cell>
        </row>
        <row r="177">
          <cell r="W177" t="str">
            <v>－</v>
          </cell>
        </row>
        <row r="178">
          <cell r="W178" t="str">
            <v>－</v>
          </cell>
        </row>
        <row r="179">
          <cell r="W179" t="str">
            <v>－</v>
          </cell>
        </row>
        <row r="180">
          <cell r="W180" t="str">
            <v>－</v>
          </cell>
        </row>
        <row r="181">
          <cell r="W181" t="str">
            <v>－</v>
          </cell>
        </row>
        <row r="182">
          <cell r="W182" t="str">
            <v>－</v>
          </cell>
        </row>
        <row r="183">
          <cell r="W183" t="str">
            <v>－</v>
          </cell>
        </row>
        <row r="184">
          <cell r="W184" t="str">
            <v>－</v>
          </cell>
        </row>
        <row r="185">
          <cell r="W185" t="str">
            <v>－</v>
          </cell>
        </row>
        <row r="186">
          <cell r="W186" t="str">
            <v>－</v>
          </cell>
        </row>
        <row r="187">
          <cell r="W187" t="str">
            <v>－</v>
          </cell>
        </row>
        <row r="188">
          <cell r="W188" t="str">
            <v>－</v>
          </cell>
        </row>
        <row r="189">
          <cell r="W189" t="str">
            <v>－</v>
          </cell>
        </row>
        <row r="190">
          <cell r="W190" t="str">
            <v>－</v>
          </cell>
        </row>
        <row r="191">
          <cell r="W191" t="str">
            <v>－</v>
          </cell>
        </row>
        <row r="192">
          <cell r="W192" t="str">
            <v>－</v>
          </cell>
        </row>
        <row r="193">
          <cell r="W193" t="str">
            <v>－</v>
          </cell>
        </row>
        <row r="194">
          <cell r="W194" t="str">
            <v>－</v>
          </cell>
        </row>
        <row r="195">
          <cell r="W195" t="str">
            <v>－</v>
          </cell>
        </row>
        <row r="196">
          <cell r="W196" t="str">
            <v>－</v>
          </cell>
        </row>
        <row r="197">
          <cell r="W197" t="str">
            <v>－</v>
          </cell>
        </row>
        <row r="198">
          <cell r="W198" t="str">
            <v>－</v>
          </cell>
        </row>
        <row r="199">
          <cell r="W199" t="str">
            <v>－</v>
          </cell>
        </row>
        <row r="200">
          <cell r="W200" t="str">
            <v>－</v>
          </cell>
        </row>
        <row r="201">
          <cell r="W201" t="str">
            <v>－</v>
          </cell>
        </row>
        <row r="202">
          <cell r="W202" t="str">
            <v>－</v>
          </cell>
        </row>
        <row r="203">
          <cell r="W203" t="str">
            <v>－</v>
          </cell>
        </row>
        <row r="204">
          <cell r="W204" t="str">
            <v>－</v>
          </cell>
        </row>
        <row r="205">
          <cell r="W205" t="str">
            <v>－</v>
          </cell>
        </row>
        <row r="206">
          <cell r="W206" t="str">
            <v>－</v>
          </cell>
        </row>
        <row r="207">
          <cell r="W207" t="str">
            <v>－</v>
          </cell>
        </row>
        <row r="208">
          <cell r="W208" t="str">
            <v>－</v>
          </cell>
        </row>
        <row r="209">
          <cell r="W209" t="str">
            <v>－</v>
          </cell>
        </row>
        <row r="210">
          <cell r="W210" t="str">
            <v>－</v>
          </cell>
        </row>
        <row r="211">
          <cell r="W211" t="str">
            <v>－</v>
          </cell>
        </row>
        <row r="212">
          <cell r="W212" t="str">
            <v>－</v>
          </cell>
        </row>
        <row r="213">
          <cell r="W213" t="str">
            <v>－</v>
          </cell>
        </row>
        <row r="214">
          <cell r="W214" t="str">
            <v>－</v>
          </cell>
        </row>
        <row r="215">
          <cell r="W215" t="str">
            <v>－</v>
          </cell>
        </row>
        <row r="216">
          <cell r="W216" t="str">
            <v>－</v>
          </cell>
        </row>
        <row r="217">
          <cell r="W217" t="str">
            <v>－</v>
          </cell>
        </row>
        <row r="218">
          <cell r="W218" t="str">
            <v>－</v>
          </cell>
        </row>
        <row r="219">
          <cell r="W219" t="str">
            <v>－</v>
          </cell>
        </row>
        <row r="220">
          <cell r="W220" t="str">
            <v>－</v>
          </cell>
        </row>
        <row r="221">
          <cell r="W221" t="str">
            <v>－</v>
          </cell>
        </row>
        <row r="222">
          <cell r="W222" t="str">
            <v>－</v>
          </cell>
        </row>
        <row r="223">
          <cell r="W223" t="str">
            <v>－</v>
          </cell>
        </row>
        <row r="224">
          <cell r="W224" t="str">
            <v>－</v>
          </cell>
        </row>
        <row r="225">
          <cell r="W225" t="str">
            <v>－</v>
          </cell>
        </row>
        <row r="226">
          <cell r="W226" t="str">
            <v>－</v>
          </cell>
        </row>
        <row r="227">
          <cell r="W227" t="str">
            <v>－</v>
          </cell>
        </row>
        <row r="228">
          <cell r="W228" t="str">
            <v>－</v>
          </cell>
        </row>
        <row r="229">
          <cell r="W229" t="str">
            <v>－</v>
          </cell>
        </row>
        <row r="230">
          <cell r="W230" t="str">
            <v>－</v>
          </cell>
        </row>
        <row r="231">
          <cell r="W231" t="str">
            <v>－</v>
          </cell>
        </row>
        <row r="232">
          <cell r="W232" t="str">
            <v>－</v>
          </cell>
        </row>
        <row r="233">
          <cell r="W233" t="str">
            <v>－</v>
          </cell>
        </row>
        <row r="234">
          <cell r="W234" t="str">
            <v>－</v>
          </cell>
        </row>
        <row r="235">
          <cell r="W235" t="str">
            <v>－</v>
          </cell>
        </row>
        <row r="236">
          <cell r="W236" t="str">
            <v>－</v>
          </cell>
        </row>
        <row r="237">
          <cell r="W237" t="str">
            <v>－</v>
          </cell>
        </row>
        <row r="238">
          <cell r="W238" t="str">
            <v>－</v>
          </cell>
        </row>
        <row r="239">
          <cell r="W239" t="str">
            <v>－</v>
          </cell>
        </row>
        <row r="240">
          <cell r="W240" t="str">
            <v>－</v>
          </cell>
        </row>
        <row r="241">
          <cell r="W241" t="str">
            <v>－</v>
          </cell>
        </row>
        <row r="242">
          <cell r="W242" t="str">
            <v>－</v>
          </cell>
        </row>
        <row r="243">
          <cell r="W243" t="str">
            <v>－</v>
          </cell>
        </row>
        <row r="244">
          <cell r="W244" t="str">
            <v>－</v>
          </cell>
        </row>
        <row r="245">
          <cell r="W245" t="str">
            <v>－</v>
          </cell>
        </row>
        <row r="246">
          <cell r="W246" t="str">
            <v>－</v>
          </cell>
        </row>
        <row r="247">
          <cell r="W247" t="str">
            <v>－</v>
          </cell>
        </row>
        <row r="248">
          <cell r="W248" t="str">
            <v>－</v>
          </cell>
        </row>
        <row r="249">
          <cell r="W249" t="str">
            <v>－</v>
          </cell>
        </row>
        <row r="250">
          <cell r="W250" t="str">
            <v>－</v>
          </cell>
        </row>
        <row r="251">
          <cell r="W251" t="str">
            <v>－</v>
          </cell>
        </row>
        <row r="252">
          <cell r="W252" t="str">
            <v>－</v>
          </cell>
        </row>
        <row r="253">
          <cell r="W253" t="str">
            <v>－</v>
          </cell>
        </row>
        <row r="254">
          <cell r="W254" t="str">
            <v>－</v>
          </cell>
        </row>
        <row r="255">
          <cell r="W255" t="str">
            <v>－</v>
          </cell>
        </row>
        <row r="256">
          <cell r="W256" t="str">
            <v>－</v>
          </cell>
        </row>
        <row r="257">
          <cell r="W257" t="str">
            <v>－</v>
          </cell>
        </row>
        <row r="258">
          <cell r="W258" t="str">
            <v>－</v>
          </cell>
        </row>
        <row r="259">
          <cell r="W259" t="str">
            <v>－</v>
          </cell>
        </row>
        <row r="260">
          <cell r="W260" t="str">
            <v>－</v>
          </cell>
        </row>
        <row r="261">
          <cell r="W261" t="str">
            <v>－</v>
          </cell>
        </row>
        <row r="262">
          <cell r="W262" t="str">
            <v>－</v>
          </cell>
        </row>
        <row r="263">
          <cell r="W263" t="str">
            <v>－</v>
          </cell>
        </row>
        <row r="264">
          <cell r="W264" t="str">
            <v>－</v>
          </cell>
        </row>
        <row r="265">
          <cell r="W265" t="str">
            <v>－</v>
          </cell>
        </row>
        <row r="266">
          <cell r="W266" t="str">
            <v>－</v>
          </cell>
        </row>
        <row r="267">
          <cell r="W267" t="str">
            <v>－</v>
          </cell>
        </row>
        <row r="268">
          <cell r="W268" t="str">
            <v>－</v>
          </cell>
        </row>
        <row r="269">
          <cell r="W269" t="str">
            <v>－</v>
          </cell>
        </row>
        <row r="270">
          <cell r="W270" t="str">
            <v>－</v>
          </cell>
        </row>
        <row r="271">
          <cell r="W271" t="str">
            <v>－</v>
          </cell>
        </row>
        <row r="272">
          <cell r="W272" t="str">
            <v>－</v>
          </cell>
        </row>
        <row r="273">
          <cell r="W273" t="str">
            <v>－</v>
          </cell>
        </row>
        <row r="274">
          <cell r="W274" t="str">
            <v>－</v>
          </cell>
        </row>
        <row r="275">
          <cell r="W275" t="str">
            <v>－</v>
          </cell>
        </row>
        <row r="276">
          <cell r="W276" t="str">
            <v>－</v>
          </cell>
        </row>
        <row r="277">
          <cell r="W277" t="str">
            <v>－</v>
          </cell>
        </row>
        <row r="278">
          <cell r="W278" t="str">
            <v>－</v>
          </cell>
        </row>
        <row r="279">
          <cell r="W279" t="str">
            <v>－</v>
          </cell>
        </row>
        <row r="280">
          <cell r="W280" t="str">
            <v>－</v>
          </cell>
        </row>
        <row r="281">
          <cell r="W281" t="str">
            <v>－</v>
          </cell>
        </row>
        <row r="282">
          <cell r="W282" t="str">
            <v>－</v>
          </cell>
        </row>
        <row r="283">
          <cell r="W283" t="str">
            <v>－</v>
          </cell>
        </row>
        <row r="284">
          <cell r="W284" t="str">
            <v>－</v>
          </cell>
        </row>
        <row r="285">
          <cell r="W285" t="str">
            <v>－</v>
          </cell>
        </row>
        <row r="286">
          <cell r="W286" t="str">
            <v>－</v>
          </cell>
        </row>
        <row r="287">
          <cell r="W287" t="str">
            <v>－</v>
          </cell>
        </row>
        <row r="288">
          <cell r="W288" t="str">
            <v>－</v>
          </cell>
        </row>
        <row r="289">
          <cell r="W289" t="str">
            <v>－</v>
          </cell>
        </row>
        <row r="290">
          <cell r="W290" t="str">
            <v>－</v>
          </cell>
        </row>
        <row r="291">
          <cell r="W291" t="str">
            <v>－</v>
          </cell>
        </row>
        <row r="292">
          <cell r="W292" t="str">
            <v>－</v>
          </cell>
        </row>
        <row r="293">
          <cell r="W293" t="str">
            <v>－</v>
          </cell>
        </row>
        <row r="294">
          <cell r="W294" t="str">
            <v>－</v>
          </cell>
        </row>
        <row r="295">
          <cell r="W295" t="str">
            <v>－</v>
          </cell>
        </row>
        <row r="296">
          <cell r="W296" t="str">
            <v>－</v>
          </cell>
        </row>
        <row r="297">
          <cell r="W297" t="str">
            <v>－</v>
          </cell>
        </row>
        <row r="298">
          <cell r="W298" t="str">
            <v>－</v>
          </cell>
        </row>
        <row r="299">
          <cell r="W299" t="str">
            <v>－</v>
          </cell>
        </row>
        <row r="300">
          <cell r="W300" t="str">
            <v>－</v>
          </cell>
        </row>
        <row r="301">
          <cell r="W301" t="str">
            <v>－</v>
          </cell>
        </row>
        <row r="302">
          <cell r="W302" t="str">
            <v>－</v>
          </cell>
        </row>
        <row r="303">
          <cell r="W303" t="str">
            <v>－</v>
          </cell>
        </row>
        <row r="304">
          <cell r="W304" t="str">
            <v>－</v>
          </cell>
        </row>
        <row r="305">
          <cell r="W305" t="str">
            <v>－</v>
          </cell>
        </row>
        <row r="306">
          <cell r="W306" t="str">
            <v>－</v>
          </cell>
        </row>
        <row r="307">
          <cell r="W307" t="str">
            <v>－</v>
          </cell>
        </row>
        <row r="308">
          <cell r="W308" t="str">
            <v>－</v>
          </cell>
        </row>
        <row r="309">
          <cell r="W309" t="str">
            <v>－</v>
          </cell>
        </row>
        <row r="310">
          <cell r="W310" t="str">
            <v>－</v>
          </cell>
        </row>
        <row r="311">
          <cell r="W311" t="str">
            <v>－</v>
          </cell>
        </row>
        <row r="312">
          <cell r="W312" t="str">
            <v>－</v>
          </cell>
        </row>
        <row r="313">
          <cell r="W313" t="str">
            <v>－</v>
          </cell>
        </row>
        <row r="314">
          <cell r="W314" t="str">
            <v>－</v>
          </cell>
        </row>
        <row r="315">
          <cell r="W315" t="str">
            <v>－</v>
          </cell>
        </row>
        <row r="316">
          <cell r="W316" t="str">
            <v>－</v>
          </cell>
        </row>
        <row r="317">
          <cell r="W317" t="str">
            <v>－</v>
          </cell>
        </row>
        <row r="318">
          <cell r="W318" t="str">
            <v>－</v>
          </cell>
        </row>
        <row r="319">
          <cell r="W319" t="str">
            <v>－</v>
          </cell>
        </row>
        <row r="320">
          <cell r="W320" t="str">
            <v>－</v>
          </cell>
        </row>
        <row r="321">
          <cell r="W321" t="str">
            <v>－</v>
          </cell>
        </row>
        <row r="322">
          <cell r="W322" t="str">
            <v>－</v>
          </cell>
        </row>
        <row r="323">
          <cell r="W323" t="str">
            <v>－</v>
          </cell>
        </row>
        <row r="324">
          <cell r="W324" t="str">
            <v>－</v>
          </cell>
        </row>
        <row r="325">
          <cell r="W325" t="str">
            <v>－</v>
          </cell>
        </row>
        <row r="326">
          <cell r="W326" t="str">
            <v>－</v>
          </cell>
        </row>
        <row r="327">
          <cell r="W327" t="str">
            <v>－</v>
          </cell>
        </row>
        <row r="328">
          <cell r="W328" t="str">
            <v>－</v>
          </cell>
        </row>
        <row r="329">
          <cell r="W329" t="str">
            <v>－</v>
          </cell>
        </row>
        <row r="330">
          <cell r="W330" t="str">
            <v>－</v>
          </cell>
        </row>
        <row r="331">
          <cell r="W331" t="str">
            <v>－</v>
          </cell>
        </row>
        <row r="332">
          <cell r="W332" t="str">
            <v>－</v>
          </cell>
        </row>
        <row r="333">
          <cell r="W333" t="str">
            <v>－</v>
          </cell>
        </row>
        <row r="334">
          <cell r="W334" t="str">
            <v>－</v>
          </cell>
        </row>
        <row r="335">
          <cell r="W335" t="str">
            <v>－</v>
          </cell>
        </row>
        <row r="336">
          <cell r="W336" t="str">
            <v>－</v>
          </cell>
        </row>
        <row r="337">
          <cell r="W337" t="str">
            <v>－</v>
          </cell>
        </row>
        <row r="338">
          <cell r="W338" t="str">
            <v>－</v>
          </cell>
        </row>
        <row r="339">
          <cell r="W339" t="str">
            <v>－</v>
          </cell>
        </row>
        <row r="340">
          <cell r="W340" t="str">
            <v>－</v>
          </cell>
        </row>
        <row r="341">
          <cell r="W341" t="str">
            <v>－</v>
          </cell>
        </row>
        <row r="342">
          <cell r="W342" t="str">
            <v>－</v>
          </cell>
        </row>
        <row r="343">
          <cell r="W343" t="str">
            <v>－</v>
          </cell>
        </row>
        <row r="344">
          <cell r="W344" t="str">
            <v>－</v>
          </cell>
        </row>
        <row r="345">
          <cell r="W345" t="str">
            <v>－</v>
          </cell>
        </row>
        <row r="346">
          <cell r="W346" t="str">
            <v>－</v>
          </cell>
        </row>
        <row r="347">
          <cell r="W347" t="str">
            <v>－</v>
          </cell>
        </row>
        <row r="348">
          <cell r="W348" t="str">
            <v>－</v>
          </cell>
        </row>
        <row r="349">
          <cell r="W349" t="str">
            <v>－</v>
          </cell>
        </row>
        <row r="350">
          <cell r="W350" t="str">
            <v>－</v>
          </cell>
        </row>
        <row r="351">
          <cell r="W351" t="str">
            <v>－</v>
          </cell>
        </row>
        <row r="352">
          <cell r="W352" t="str">
            <v>－</v>
          </cell>
        </row>
        <row r="353">
          <cell r="W353" t="str">
            <v>－</v>
          </cell>
        </row>
        <row r="354">
          <cell r="W354" t="str">
            <v>－</v>
          </cell>
        </row>
        <row r="355">
          <cell r="W355" t="str">
            <v>－</v>
          </cell>
        </row>
        <row r="356">
          <cell r="W356" t="str">
            <v>－</v>
          </cell>
        </row>
        <row r="357">
          <cell r="W357" t="str">
            <v>－</v>
          </cell>
        </row>
        <row r="358">
          <cell r="W358" t="str">
            <v>－</v>
          </cell>
        </row>
        <row r="359">
          <cell r="W359" t="str">
            <v>－</v>
          </cell>
        </row>
        <row r="360">
          <cell r="W360" t="str">
            <v>－</v>
          </cell>
        </row>
        <row r="361">
          <cell r="W361" t="str">
            <v>－</v>
          </cell>
        </row>
        <row r="362">
          <cell r="W362" t="str">
            <v>－</v>
          </cell>
        </row>
        <row r="363">
          <cell r="W363" t="str">
            <v>－</v>
          </cell>
        </row>
        <row r="364">
          <cell r="W364" t="str">
            <v>－</v>
          </cell>
        </row>
        <row r="365">
          <cell r="W365" t="str">
            <v>－</v>
          </cell>
        </row>
        <row r="366">
          <cell r="W366" t="str">
            <v>－</v>
          </cell>
        </row>
        <row r="367">
          <cell r="W367" t="str">
            <v>－</v>
          </cell>
        </row>
        <row r="368">
          <cell r="W368" t="str">
            <v>－</v>
          </cell>
        </row>
        <row r="369">
          <cell r="W369" t="str">
            <v>－</v>
          </cell>
        </row>
        <row r="370">
          <cell r="W370" t="str">
            <v>－</v>
          </cell>
        </row>
        <row r="371">
          <cell r="W371" t="str">
            <v>－</v>
          </cell>
        </row>
        <row r="372">
          <cell r="W372" t="str">
            <v>－</v>
          </cell>
        </row>
        <row r="373">
          <cell r="W373" t="str">
            <v>－</v>
          </cell>
        </row>
        <row r="374">
          <cell r="W374" t="str">
            <v>－</v>
          </cell>
        </row>
        <row r="375">
          <cell r="W375" t="str">
            <v>－</v>
          </cell>
        </row>
        <row r="376">
          <cell r="W376" t="str">
            <v>－</v>
          </cell>
        </row>
        <row r="377">
          <cell r="W377" t="str">
            <v>－</v>
          </cell>
        </row>
        <row r="378">
          <cell r="W378" t="str">
            <v>－</v>
          </cell>
        </row>
        <row r="379">
          <cell r="W379" t="str">
            <v>－</v>
          </cell>
        </row>
        <row r="380">
          <cell r="W380" t="str">
            <v>－</v>
          </cell>
        </row>
        <row r="381">
          <cell r="W381" t="str">
            <v>－</v>
          </cell>
        </row>
        <row r="382">
          <cell r="W382" t="str">
            <v>－</v>
          </cell>
        </row>
        <row r="383">
          <cell r="W383" t="str">
            <v>－</v>
          </cell>
        </row>
        <row r="384">
          <cell r="W384" t="str">
            <v>－</v>
          </cell>
        </row>
        <row r="385">
          <cell r="W385" t="str">
            <v>－</v>
          </cell>
        </row>
        <row r="386">
          <cell r="W386" t="str">
            <v>－</v>
          </cell>
        </row>
        <row r="387">
          <cell r="W387" t="str">
            <v>－</v>
          </cell>
        </row>
        <row r="388">
          <cell r="W388" t="str">
            <v>－</v>
          </cell>
        </row>
        <row r="389">
          <cell r="W389" t="str">
            <v>－</v>
          </cell>
        </row>
        <row r="390">
          <cell r="W390" t="str">
            <v>－</v>
          </cell>
        </row>
        <row r="391">
          <cell r="W391" t="str">
            <v>－</v>
          </cell>
        </row>
        <row r="392">
          <cell r="W392" t="str">
            <v>－</v>
          </cell>
        </row>
        <row r="393">
          <cell r="W393" t="str">
            <v>－</v>
          </cell>
        </row>
        <row r="394">
          <cell r="W394" t="str">
            <v>－</v>
          </cell>
        </row>
        <row r="395">
          <cell r="W395" t="str">
            <v>－</v>
          </cell>
        </row>
        <row r="396">
          <cell r="W396" t="str">
            <v>－</v>
          </cell>
        </row>
        <row r="397">
          <cell r="W397" t="str">
            <v>－</v>
          </cell>
        </row>
        <row r="398">
          <cell r="W398" t="str">
            <v>－</v>
          </cell>
        </row>
        <row r="399">
          <cell r="W399" t="str">
            <v>－</v>
          </cell>
        </row>
        <row r="400">
          <cell r="W400" t="str">
            <v>－</v>
          </cell>
        </row>
        <row r="401">
          <cell r="W401" t="str">
            <v>－</v>
          </cell>
        </row>
        <row r="402">
          <cell r="W402" t="str">
            <v>－</v>
          </cell>
        </row>
        <row r="403">
          <cell r="W403" t="str">
            <v>－</v>
          </cell>
        </row>
        <row r="404">
          <cell r="W404" t="str">
            <v>－</v>
          </cell>
        </row>
        <row r="405">
          <cell r="W405" t="str">
            <v>－</v>
          </cell>
        </row>
        <row r="406">
          <cell r="W406" t="str">
            <v>－</v>
          </cell>
        </row>
        <row r="407">
          <cell r="W407" t="str">
            <v>－</v>
          </cell>
        </row>
        <row r="408">
          <cell r="W408" t="str">
            <v>－</v>
          </cell>
        </row>
        <row r="409">
          <cell r="W409" t="str">
            <v>－</v>
          </cell>
        </row>
        <row r="410">
          <cell r="W410" t="str">
            <v>－</v>
          </cell>
        </row>
        <row r="411">
          <cell r="W411" t="str">
            <v>－</v>
          </cell>
        </row>
        <row r="412">
          <cell r="W412" t="str">
            <v>－</v>
          </cell>
        </row>
        <row r="413">
          <cell r="W413" t="str">
            <v>－</v>
          </cell>
        </row>
        <row r="414">
          <cell r="W414" t="str">
            <v>－</v>
          </cell>
        </row>
        <row r="415">
          <cell r="W415" t="str">
            <v>－</v>
          </cell>
        </row>
        <row r="416">
          <cell r="W416" t="str">
            <v>－</v>
          </cell>
        </row>
        <row r="417">
          <cell r="W417" t="str">
            <v>－</v>
          </cell>
        </row>
        <row r="418">
          <cell r="W418" t="str">
            <v>－</v>
          </cell>
        </row>
        <row r="419">
          <cell r="W419" t="str">
            <v>－</v>
          </cell>
        </row>
        <row r="420">
          <cell r="W420" t="str">
            <v>－</v>
          </cell>
        </row>
        <row r="421">
          <cell r="W421" t="str">
            <v>－</v>
          </cell>
        </row>
        <row r="422">
          <cell r="W422" t="str">
            <v>－</v>
          </cell>
        </row>
        <row r="423">
          <cell r="W423" t="str">
            <v>－</v>
          </cell>
        </row>
        <row r="424">
          <cell r="W424" t="str">
            <v>－</v>
          </cell>
        </row>
        <row r="425">
          <cell r="W425" t="str">
            <v>－</v>
          </cell>
        </row>
        <row r="426">
          <cell r="W426" t="str">
            <v>－</v>
          </cell>
        </row>
        <row r="427">
          <cell r="W427" t="str">
            <v>－</v>
          </cell>
        </row>
        <row r="428">
          <cell r="W428" t="str">
            <v>－</v>
          </cell>
        </row>
        <row r="429">
          <cell r="W429" t="str">
            <v>－</v>
          </cell>
        </row>
        <row r="430">
          <cell r="W430" t="str">
            <v>－</v>
          </cell>
        </row>
        <row r="431">
          <cell r="W431" t="str">
            <v>－</v>
          </cell>
        </row>
        <row r="432">
          <cell r="W432" t="str">
            <v>－</v>
          </cell>
        </row>
        <row r="433">
          <cell r="W433" t="str">
            <v>－</v>
          </cell>
        </row>
        <row r="434">
          <cell r="W434" t="str">
            <v>－</v>
          </cell>
        </row>
        <row r="435">
          <cell r="W435" t="str">
            <v>－</v>
          </cell>
        </row>
        <row r="436">
          <cell r="W436" t="str">
            <v>－</v>
          </cell>
        </row>
        <row r="437">
          <cell r="W437" t="str">
            <v>－</v>
          </cell>
        </row>
        <row r="438">
          <cell r="W438" t="str">
            <v>－</v>
          </cell>
        </row>
        <row r="439">
          <cell r="W439" t="str">
            <v>－</v>
          </cell>
        </row>
        <row r="440">
          <cell r="W440" t="str">
            <v>－</v>
          </cell>
        </row>
        <row r="441">
          <cell r="W441" t="str">
            <v>－</v>
          </cell>
        </row>
        <row r="442">
          <cell r="W442" t="str">
            <v>－</v>
          </cell>
        </row>
        <row r="443">
          <cell r="W443" t="str">
            <v>－</v>
          </cell>
        </row>
        <row r="444">
          <cell r="W444" t="str">
            <v>－</v>
          </cell>
        </row>
        <row r="445">
          <cell r="W445" t="str">
            <v>－</v>
          </cell>
        </row>
        <row r="446">
          <cell r="W446" t="str">
            <v>－</v>
          </cell>
        </row>
        <row r="447">
          <cell r="W447" t="str">
            <v>－</v>
          </cell>
        </row>
        <row r="448">
          <cell r="W448" t="str">
            <v>－</v>
          </cell>
        </row>
        <row r="449">
          <cell r="W449" t="str">
            <v>－</v>
          </cell>
        </row>
        <row r="450">
          <cell r="W450" t="str">
            <v>－</v>
          </cell>
        </row>
        <row r="451">
          <cell r="W451" t="str">
            <v>－</v>
          </cell>
        </row>
        <row r="452">
          <cell r="W452" t="str">
            <v>－</v>
          </cell>
        </row>
        <row r="453">
          <cell r="W453" t="str">
            <v>－</v>
          </cell>
        </row>
        <row r="454">
          <cell r="W454" t="str">
            <v>－</v>
          </cell>
        </row>
        <row r="455">
          <cell r="W455" t="str">
            <v>－</v>
          </cell>
        </row>
        <row r="456">
          <cell r="W456" t="str">
            <v>－</v>
          </cell>
        </row>
        <row r="457">
          <cell r="W457" t="str">
            <v>－</v>
          </cell>
        </row>
        <row r="458">
          <cell r="W458" t="str">
            <v>－</v>
          </cell>
        </row>
        <row r="459">
          <cell r="W459" t="str">
            <v>－</v>
          </cell>
        </row>
        <row r="460">
          <cell r="W460" t="str">
            <v>－</v>
          </cell>
        </row>
        <row r="461">
          <cell r="W461" t="str">
            <v>－</v>
          </cell>
        </row>
        <row r="462">
          <cell r="W462" t="str">
            <v>－</v>
          </cell>
        </row>
        <row r="463">
          <cell r="W463" t="str">
            <v>－</v>
          </cell>
        </row>
        <row r="464">
          <cell r="W464" t="str">
            <v>－</v>
          </cell>
        </row>
        <row r="465">
          <cell r="W465" t="str">
            <v>－</v>
          </cell>
        </row>
        <row r="466">
          <cell r="W466" t="str">
            <v>－</v>
          </cell>
        </row>
        <row r="467">
          <cell r="W467" t="str">
            <v>－</v>
          </cell>
        </row>
        <row r="468">
          <cell r="W468" t="str">
            <v>－</v>
          </cell>
        </row>
        <row r="469">
          <cell r="W469" t="str">
            <v>－</v>
          </cell>
        </row>
        <row r="470">
          <cell r="W470" t="str">
            <v>－</v>
          </cell>
        </row>
        <row r="471">
          <cell r="W471" t="str">
            <v>－</v>
          </cell>
        </row>
        <row r="472">
          <cell r="W472" t="str">
            <v>－</v>
          </cell>
        </row>
        <row r="473">
          <cell r="W473" t="str">
            <v>－</v>
          </cell>
        </row>
        <row r="474">
          <cell r="W474" t="str">
            <v>－</v>
          </cell>
        </row>
        <row r="475">
          <cell r="W475" t="str">
            <v>－</v>
          </cell>
        </row>
        <row r="476">
          <cell r="W476" t="str">
            <v>－</v>
          </cell>
        </row>
        <row r="477">
          <cell r="W477" t="str">
            <v>－</v>
          </cell>
        </row>
        <row r="478">
          <cell r="W478" t="str">
            <v>－</v>
          </cell>
        </row>
        <row r="479">
          <cell r="W479" t="str">
            <v>－</v>
          </cell>
        </row>
        <row r="480">
          <cell r="W480" t="str">
            <v>－</v>
          </cell>
        </row>
        <row r="481">
          <cell r="W481" t="str">
            <v>－</v>
          </cell>
        </row>
        <row r="482">
          <cell r="W482" t="str">
            <v>－</v>
          </cell>
        </row>
        <row r="483">
          <cell r="W483" t="str">
            <v>－</v>
          </cell>
        </row>
        <row r="484">
          <cell r="W484" t="str">
            <v>－</v>
          </cell>
        </row>
        <row r="485">
          <cell r="W485" t="str">
            <v>－</v>
          </cell>
        </row>
        <row r="486">
          <cell r="W486" t="str">
            <v>－</v>
          </cell>
        </row>
        <row r="487">
          <cell r="W487" t="str">
            <v>－</v>
          </cell>
        </row>
        <row r="488">
          <cell r="W488" t="str">
            <v>－</v>
          </cell>
        </row>
        <row r="489">
          <cell r="W489" t="str">
            <v>－</v>
          </cell>
        </row>
        <row r="490">
          <cell r="W490" t="str">
            <v>－</v>
          </cell>
        </row>
        <row r="491">
          <cell r="W491" t="str">
            <v>－</v>
          </cell>
        </row>
        <row r="492">
          <cell r="W492" t="str">
            <v>－</v>
          </cell>
        </row>
        <row r="493">
          <cell r="W493" t="str">
            <v>－</v>
          </cell>
        </row>
        <row r="494">
          <cell r="W494" t="str">
            <v>－</v>
          </cell>
        </row>
        <row r="495">
          <cell r="W495" t="str">
            <v>－</v>
          </cell>
        </row>
        <row r="496">
          <cell r="W496" t="str">
            <v>－</v>
          </cell>
        </row>
        <row r="497">
          <cell r="W497" t="str">
            <v>－</v>
          </cell>
        </row>
        <row r="498">
          <cell r="W498" t="str">
            <v>－</v>
          </cell>
        </row>
        <row r="499">
          <cell r="W499" t="str">
            <v>－</v>
          </cell>
        </row>
        <row r="500">
          <cell r="W500" t="str">
            <v>－</v>
          </cell>
        </row>
        <row r="501">
          <cell r="W501" t="str">
            <v>－</v>
          </cell>
        </row>
        <row r="502">
          <cell r="W502" t="str">
            <v>－</v>
          </cell>
        </row>
        <row r="503">
          <cell r="W503" t="str">
            <v>－</v>
          </cell>
        </row>
        <row r="504">
          <cell r="W504" t="str">
            <v>－</v>
          </cell>
        </row>
        <row r="505">
          <cell r="W505" t="str">
            <v>－</v>
          </cell>
        </row>
        <row r="506">
          <cell r="W506" t="str">
            <v>－</v>
          </cell>
        </row>
        <row r="507">
          <cell r="W507" t="str">
            <v>－</v>
          </cell>
        </row>
        <row r="508">
          <cell r="W508" t="str">
            <v>－</v>
          </cell>
        </row>
        <row r="509">
          <cell r="W509" t="str">
            <v>－</v>
          </cell>
        </row>
        <row r="510">
          <cell r="W510" t="str">
            <v>－</v>
          </cell>
        </row>
        <row r="511">
          <cell r="W511" t="str">
            <v>－</v>
          </cell>
        </row>
        <row r="512">
          <cell r="W512" t="str">
            <v>－</v>
          </cell>
        </row>
        <row r="513">
          <cell r="W513" t="str">
            <v>－</v>
          </cell>
        </row>
        <row r="514">
          <cell r="W514" t="str">
            <v>－</v>
          </cell>
        </row>
        <row r="515">
          <cell r="W515" t="str">
            <v>－</v>
          </cell>
        </row>
        <row r="516">
          <cell r="W516" t="str">
            <v>－</v>
          </cell>
        </row>
        <row r="517">
          <cell r="W517" t="str">
            <v>－</v>
          </cell>
        </row>
        <row r="518">
          <cell r="W518" t="str">
            <v>－</v>
          </cell>
        </row>
        <row r="519">
          <cell r="W519" t="str">
            <v>－</v>
          </cell>
        </row>
        <row r="520">
          <cell r="W520" t="str">
            <v>－</v>
          </cell>
        </row>
        <row r="521">
          <cell r="W521" t="str">
            <v>－</v>
          </cell>
        </row>
        <row r="522">
          <cell r="W522" t="str">
            <v>－</v>
          </cell>
        </row>
        <row r="523">
          <cell r="W523" t="str">
            <v>－</v>
          </cell>
        </row>
        <row r="524">
          <cell r="W524" t="str">
            <v>－</v>
          </cell>
        </row>
        <row r="525">
          <cell r="W525" t="str">
            <v>－</v>
          </cell>
        </row>
        <row r="526">
          <cell r="W526" t="str">
            <v>－</v>
          </cell>
        </row>
        <row r="527">
          <cell r="W527" t="str">
            <v>－</v>
          </cell>
        </row>
        <row r="528">
          <cell r="W528" t="str">
            <v>－</v>
          </cell>
        </row>
        <row r="529">
          <cell r="W529" t="str">
            <v>－</v>
          </cell>
        </row>
        <row r="530">
          <cell r="W530" t="str">
            <v>－</v>
          </cell>
        </row>
        <row r="531">
          <cell r="W531" t="str">
            <v>－</v>
          </cell>
        </row>
        <row r="532">
          <cell r="W532" t="str">
            <v>－</v>
          </cell>
        </row>
        <row r="533">
          <cell r="W533" t="str">
            <v>－</v>
          </cell>
        </row>
        <row r="534">
          <cell r="W534" t="str">
            <v>－</v>
          </cell>
        </row>
        <row r="535">
          <cell r="W535" t="str">
            <v>－</v>
          </cell>
        </row>
        <row r="536">
          <cell r="W536" t="str">
            <v>－</v>
          </cell>
        </row>
        <row r="537">
          <cell r="W537" t="str">
            <v>－</v>
          </cell>
        </row>
        <row r="538">
          <cell r="W538" t="str">
            <v>－</v>
          </cell>
        </row>
        <row r="539">
          <cell r="W539" t="str">
            <v>－</v>
          </cell>
        </row>
        <row r="540">
          <cell r="W540" t="str">
            <v>－</v>
          </cell>
        </row>
        <row r="541">
          <cell r="W541" t="str">
            <v>－</v>
          </cell>
        </row>
        <row r="542">
          <cell r="W542" t="str">
            <v>－</v>
          </cell>
        </row>
        <row r="543">
          <cell r="W543" t="str">
            <v>－</v>
          </cell>
        </row>
        <row r="544">
          <cell r="W544" t="str">
            <v>－</v>
          </cell>
        </row>
        <row r="545">
          <cell r="W545" t="str">
            <v>－</v>
          </cell>
        </row>
        <row r="546">
          <cell r="W546" t="str">
            <v>－</v>
          </cell>
        </row>
        <row r="547">
          <cell r="W547" t="str">
            <v>－</v>
          </cell>
        </row>
        <row r="548">
          <cell r="W548" t="str">
            <v>－</v>
          </cell>
        </row>
        <row r="549">
          <cell r="W549" t="str">
            <v>－</v>
          </cell>
        </row>
        <row r="550">
          <cell r="W550" t="str">
            <v>－</v>
          </cell>
        </row>
        <row r="551">
          <cell r="W551" t="str">
            <v>－</v>
          </cell>
        </row>
        <row r="552">
          <cell r="W552" t="str">
            <v>－</v>
          </cell>
        </row>
        <row r="553">
          <cell r="W553" t="str">
            <v>－</v>
          </cell>
        </row>
        <row r="554">
          <cell r="W554" t="str">
            <v>－</v>
          </cell>
        </row>
        <row r="555">
          <cell r="W555" t="str">
            <v>－</v>
          </cell>
        </row>
        <row r="556">
          <cell r="W556" t="str">
            <v>－</v>
          </cell>
        </row>
        <row r="557">
          <cell r="W557" t="str">
            <v>－</v>
          </cell>
        </row>
        <row r="558">
          <cell r="W558" t="str">
            <v>－</v>
          </cell>
        </row>
        <row r="559">
          <cell r="W559" t="str">
            <v>－</v>
          </cell>
        </row>
        <row r="560">
          <cell r="W560" t="str">
            <v>－</v>
          </cell>
        </row>
        <row r="561">
          <cell r="W561" t="str">
            <v>－</v>
          </cell>
        </row>
        <row r="562">
          <cell r="W562" t="str">
            <v>－</v>
          </cell>
        </row>
        <row r="563">
          <cell r="W563" t="str">
            <v>－</v>
          </cell>
        </row>
        <row r="564">
          <cell r="W564" t="str">
            <v>－</v>
          </cell>
        </row>
        <row r="565">
          <cell r="W565" t="str">
            <v>－</v>
          </cell>
        </row>
        <row r="566">
          <cell r="W566" t="str">
            <v>－</v>
          </cell>
        </row>
        <row r="567">
          <cell r="W567" t="str">
            <v>－</v>
          </cell>
        </row>
        <row r="568">
          <cell r="W568" t="str">
            <v>－</v>
          </cell>
        </row>
        <row r="569">
          <cell r="W569" t="str">
            <v>－</v>
          </cell>
        </row>
        <row r="570">
          <cell r="W570" t="str">
            <v>－</v>
          </cell>
        </row>
        <row r="571">
          <cell r="W571" t="str">
            <v>－</v>
          </cell>
        </row>
        <row r="572">
          <cell r="W572" t="str">
            <v>－</v>
          </cell>
        </row>
        <row r="573">
          <cell r="W573" t="str">
            <v>－</v>
          </cell>
        </row>
        <row r="574">
          <cell r="W574" t="str">
            <v>－</v>
          </cell>
        </row>
        <row r="575">
          <cell r="W575" t="str">
            <v>－</v>
          </cell>
        </row>
        <row r="576">
          <cell r="W576" t="str">
            <v>－</v>
          </cell>
        </row>
        <row r="577">
          <cell r="W577" t="str">
            <v>－</v>
          </cell>
        </row>
        <row r="578">
          <cell r="W578" t="str">
            <v>－</v>
          </cell>
        </row>
        <row r="579">
          <cell r="W579" t="str">
            <v>－</v>
          </cell>
        </row>
        <row r="580">
          <cell r="W580" t="str">
            <v>－</v>
          </cell>
        </row>
        <row r="581">
          <cell r="W581" t="str">
            <v>－</v>
          </cell>
        </row>
        <row r="582">
          <cell r="W582" t="str">
            <v>－</v>
          </cell>
        </row>
        <row r="583">
          <cell r="W583" t="str">
            <v>－</v>
          </cell>
        </row>
        <row r="584">
          <cell r="W584" t="str">
            <v>－</v>
          </cell>
        </row>
        <row r="585">
          <cell r="W585" t="str">
            <v>－</v>
          </cell>
        </row>
        <row r="586">
          <cell r="W586" t="str">
            <v>－</v>
          </cell>
        </row>
        <row r="587">
          <cell r="W587" t="str">
            <v>－</v>
          </cell>
        </row>
        <row r="588">
          <cell r="W588" t="str">
            <v>－</v>
          </cell>
        </row>
        <row r="589">
          <cell r="W589" t="str">
            <v>－</v>
          </cell>
        </row>
        <row r="590">
          <cell r="W590" t="str">
            <v>－</v>
          </cell>
        </row>
        <row r="591">
          <cell r="W591" t="str">
            <v>－</v>
          </cell>
        </row>
        <row r="592">
          <cell r="W592" t="str">
            <v>－</v>
          </cell>
        </row>
        <row r="593">
          <cell r="W593" t="str">
            <v>－</v>
          </cell>
        </row>
        <row r="594">
          <cell r="W594" t="str">
            <v>－</v>
          </cell>
        </row>
        <row r="595">
          <cell r="W595" t="str">
            <v>－</v>
          </cell>
        </row>
        <row r="596">
          <cell r="W596" t="str">
            <v>－</v>
          </cell>
        </row>
        <row r="597">
          <cell r="W597" t="str">
            <v>－</v>
          </cell>
        </row>
        <row r="598">
          <cell r="W598" t="str">
            <v>－</v>
          </cell>
        </row>
        <row r="599">
          <cell r="W599" t="str">
            <v>－</v>
          </cell>
        </row>
        <row r="600">
          <cell r="W600" t="str">
            <v>－</v>
          </cell>
        </row>
        <row r="601">
          <cell r="W601" t="str">
            <v>－</v>
          </cell>
        </row>
        <row r="602">
          <cell r="W602" t="str">
            <v>－</v>
          </cell>
        </row>
        <row r="603">
          <cell r="W603" t="str">
            <v>－</v>
          </cell>
        </row>
        <row r="604">
          <cell r="W604" t="str">
            <v>－</v>
          </cell>
        </row>
        <row r="605">
          <cell r="W605" t="str">
            <v>－</v>
          </cell>
        </row>
        <row r="606">
          <cell r="W606" t="str">
            <v>－</v>
          </cell>
        </row>
        <row r="607">
          <cell r="W607" t="str">
            <v>－</v>
          </cell>
        </row>
        <row r="608">
          <cell r="W608" t="str">
            <v>－</v>
          </cell>
        </row>
        <row r="609">
          <cell r="W609" t="str">
            <v>－</v>
          </cell>
        </row>
        <row r="610">
          <cell r="W610" t="str">
            <v>－</v>
          </cell>
        </row>
        <row r="611">
          <cell r="W611" t="str">
            <v>－</v>
          </cell>
        </row>
        <row r="612">
          <cell r="W612" t="str">
            <v>－</v>
          </cell>
        </row>
        <row r="613">
          <cell r="W613" t="str">
            <v>－</v>
          </cell>
        </row>
        <row r="614">
          <cell r="W614" t="str">
            <v>－</v>
          </cell>
        </row>
        <row r="615">
          <cell r="W615" t="str">
            <v>－</v>
          </cell>
        </row>
        <row r="616">
          <cell r="W616" t="str">
            <v>－</v>
          </cell>
        </row>
        <row r="617">
          <cell r="W617" t="str">
            <v>－</v>
          </cell>
        </row>
        <row r="618">
          <cell r="W618" t="str">
            <v>－</v>
          </cell>
        </row>
        <row r="619">
          <cell r="W619" t="str">
            <v>－</v>
          </cell>
        </row>
        <row r="620">
          <cell r="W620" t="str">
            <v>－</v>
          </cell>
        </row>
        <row r="621">
          <cell r="W621" t="str">
            <v>－</v>
          </cell>
        </row>
        <row r="622">
          <cell r="W622" t="str">
            <v>－</v>
          </cell>
        </row>
        <row r="623">
          <cell r="W623" t="str">
            <v>－</v>
          </cell>
        </row>
        <row r="624">
          <cell r="W624" t="str">
            <v>－</v>
          </cell>
        </row>
        <row r="625">
          <cell r="W625" t="str">
            <v>－</v>
          </cell>
        </row>
        <row r="626">
          <cell r="W626" t="str">
            <v>－</v>
          </cell>
        </row>
        <row r="627">
          <cell r="W627" t="str">
            <v>－</v>
          </cell>
        </row>
        <row r="628">
          <cell r="W628" t="str">
            <v>－</v>
          </cell>
        </row>
        <row r="629">
          <cell r="W629" t="str">
            <v>－</v>
          </cell>
        </row>
        <row r="630">
          <cell r="W630" t="str">
            <v>－</v>
          </cell>
        </row>
        <row r="631">
          <cell r="W631" t="str">
            <v>－</v>
          </cell>
        </row>
        <row r="632">
          <cell r="W632" t="str">
            <v>－</v>
          </cell>
        </row>
        <row r="633">
          <cell r="W633" t="str">
            <v>－</v>
          </cell>
        </row>
        <row r="634">
          <cell r="W634" t="str">
            <v>－</v>
          </cell>
        </row>
        <row r="635">
          <cell r="W635" t="str">
            <v>－</v>
          </cell>
        </row>
        <row r="636">
          <cell r="W636" t="str">
            <v>－</v>
          </cell>
        </row>
        <row r="637">
          <cell r="W637" t="str">
            <v>－</v>
          </cell>
        </row>
        <row r="638">
          <cell r="W638" t="str">
            <v>－</v>
          </cell>
        </row>
        <row r="639">
          <cell r="W639" t="str">
            <v>－</v>
          </cell>
        </row>
        <row r="640">
          <cell r="W640" t="str">
            <v>－</v>
          </cell>
        </row>
        <row r="641">
          <cell r="W641" t="str">
            <v>－</v>
          </cell>
        </row>
        <row r="642">
          <cell r="W642" t="str">
            <v>－</v>
          </cell>
        </row>
        <row r="643">
          <cell r="W643" t="str">
            <v>－</v>
          </cell>
        </row>
        <row r="644">
          <cell r="W644" t="str">
            <v>－</v>
          </cell>
        </row>
        <row r="645">
          <cell r="W645" t="str">
            <v>－</v>
          </cell>
        </row>
        <row r="646">
          <cell r="W646" t="str">
            <v>－</v>
          </cell>
        </row>
        <row r="647">
          <cell r="W647" t="str">
            <v>－</v>
          </cell>
        </row>
        <row r="648">
          <cell r="W648" t="str">
            <v>－</v>
          </cell>
        </row>
        <row r="649">
          <cell r="W649" t="str">
            <v>－</v>
          </cell>
        </row>
        <row r="650">
          <cell r="W650" t="str">
            <v>－</v>
          </cell>
        </row>
        <row r="651">
          <cell r="W651" t="str">
            <v>－</v>
          </cell>
        </row>
        <row r="652">
          <cell r="W652" t="str">
            <v>－</v>
          </cell>
        </row>
        <row r="653">
          <cell r="W653" t="str">
            <v>－</v>
          </cell>
        </row>
        <row r="654">
          <cell r="W654" t="str">
            <v>－</v>
          </cell>
        </row>
        <row r="655">
          <cell r="W655" t="str">
            <v>－</v>
          </cell>
        </row>
        <row r="656">
          <cell r="W656" t="str">
            <v>－</v>
          </cell>
        </row>
        <row r="657">
          <cell r="W657" t="str">
            <v>－</v>
          </cell>
        </row>
        <row r="658">
          <cell r="W658" t="str">
            <v>－</v>
          </cell>
        </row>
        <row r="659">
          <cell r="W659" t="str">
            <v>－</v>
          </cell>
        </row>
        <row r="660">
          <cell r="W660" t="str">
            <v>－</v>
          </cell>
        </row>
        <row r="661">
          <cell r="W661" t="str">
            <v>－</v>
          </cell>
        </row>
        <row r="662">
          <cell r="W662" t="str">
            <v>－</v>
          </cell>
        </row>
        <row r="663">
          <cell r="W663" t="str">
            <v>－</v>
          </cell>
        </row>
        <row r="664">
          <cell r="W664" t="str">
            <v>－</v>
          </cell>
        </row>
        <row r="665">
          <cell r="W665" t="str">
            <v>－</v>
          </cell>
        </row>
        <row r="666">
          <cell r="W666" t="str">
            <v>－</v>
          </cell>
        </row>
        <row r="667">
          <cell r="W667" t="str">
            <v>－</v>
          </cell>
        </row>
        <row r="668">
          <cell r="W668" t="str">
            <v>－</v>
          </cell>
        </row>
        <row r="669">
          <cell r="W669" t="str">
            <v>－</v>
          </cell>
        </row>
        <row r="670">
          <cell r="W670" t="str">
            <v>－</v>
          </cell>
        </row>
        <row r="671">
          <cell r="W671" t="str">
            <v>－</v>
          </cell>
        </row>
        <row r="672">
          <cell r="W672" t="str">
            <v>－</v>
          </cell>
        </row>
        <row r="673">
          <cell r="W673" t="str">
            <v>－</v>
          </cell>
        </row>
        <row r="674">
          <cell r="W674" t="str">
            <v>－</v>
          </cell>
        </row>
        <row r="675">
          <cell r="W675" t="str">
            <v>－</v>
          </cell>
        </row>
        <row r="676">
          <cell r="W676" t="str">
            <v>－</v>
          </cell>
        </row>
        <row r="677">
          <cell r="W677" t="str">
            <v>－</v>
          </cell>
        </row>
        <row r="678">
          <cell r="W678" t="str">
            <v>－</v>
          </cell>
        </row>
        <row r="679">
          <cell r="W679" t="str">
            <v>－</v>
          </cell>
        </row>
        <row r="680">
          <cell r="W680" t="str">
            <v>－</v>
          </cell>
        </row>
        <row r="681">
          <cell r="W681" t="str">
            <v>－</v>
          </cell>
        </row>
        <row r="682">
          <cell r="W682" t="str">
            <v>－</v>
          </cell>
        </row>
        <row r="683">
          <cell r="W683" t="str">
            <v>－</v>
          </cell>
        </row>
        <row r="684">
          <cell r="W684" t="str">
            <v>－</v>
          </cell>
        </row>
        <row r="685">
          <cell r="W685" t="str">
            <v>－</v>
          </cell>
        </row>
        <row r="686">
          <cell r="W686" t="str">
            <v>－</v>
          </cell>
        </row>
        <row r="687">
          <cell r="W687" t="str">
            <v>－</v>
          </cell>
        </row>
        <row r="688">
          <cell r="W688" t="str">
            <v>－</v>
          </cell>
        </row>
        <row r="689">
          <cell r="W689" t="str">
            <v>－</v>
          </cell>
        </row>
        <row r="690">
          <cell r="W690" t="str">
            <v>－</v>
          </cell>
        </row>
        <row r="691">
          <cell r="W691" t="str">
            <v>－</v>
          </cell>
        </row>
        <row r="692">
          <cell r="W692" t="str">
            <v>－</v>
          </cell>
        </row>
        <row r="693">
          <cell r="W693" t="str">
            <v>－</v>
          </cell>
        </row>
        <row r="694">
          <cell r="W694" t="str">
            <v>－</v>
          </cell>
        </row>
        <row r="695">
          <cell r="W695" t="str">
            <v>－</v>
          </cell>
        </row>
        <row r="696">
          <cell r="W696" t="str">
            <v>－</v>
          </cell>
        </row>
        <row r="697">
          <cell r="W697" t="str">
            <v>－</v>
          </cell>
        </row>
        <row r="698">
          <cell r="W698" t="str">
            <v>－</v>
          </cell>
        </row>
        <row r="699">
          <cell r="W699" t="str">
            <v>－</v>
          </cell>
        </row>
        <row r="700">
          <cell r="W700" t="str">
            <v>－</v>
          </cell>
        </row>
        <row r="701">
          <cell r="W701" t="str">
            <v>－</v>
          </cell>
        </row>
        <row r="702">
          <cell r="W702" t="str">
            <v>－</v>
          </cell>
        </row>
        <row r="703">
          <cell r="W703" t="str">
            <v>－</v>
          </cell>
        </row>
        <row r="704">
          <cell r="W704" t="str">
            <v>－</v>
          </cell>
        </row>
        <row r="705">
          <cell r="W705" t="str">
            <v>－</v>
          </cell>
        </row>
        <row r="706">
          <cell r="W706" t="str">
            <v>－</v>
          </cell>
        </row>
        <row r="707">
          <cell r="W707" t="str">
            <v>－</v>
          </cell>
        </row>
        <row r="708">
          <cell r="W708" t="str">
            <v>－</v>
          </cell>
        </row>
        <row r="709">
          <cell r="W709" t="str">
            <v>－</v>
          </cell>
        </row>
        <row r="710">
          <cell r="W710" t="str">
            <v>－</v>
          </cell>
        </row>
        <row r="711">
          <cell r="W711" t="str">
            <v>－</v>
          </cell>
        </row>
        <row r="712">
          <cell r="W712" t="str">
            <v>－</v>
          </cell>
        </row>
        <row r="713">
          <cell r="W713" t="str">
            <v>－</v>
          </cell>
        </row>
        <row r="714">
          <cell r="W714" t="str">
            <v>－</v>
          </cell>
        </row>
        <row r="715">
          <cell r="W715" t="str">
            <v>－</v>
          </cell>
        </row>
        <row r="716">
          <cell r="W716" t="str">
            <v>－</v>
          </cell>
        </row>
        <row r="717">
          <cell r="W717" t="str">
            <v>－</v>
          </cell>
        </row>
        <row r="718">
          <cell r="W718" t="str">
            <v>－</v>
          </cell>
        </row>
        <row r="719">
          <cell r="W719" t="str">
            <v>－</v>
          </cell>
        </row>
        <row r="720">
          <cell r="W720" t="str">
            <v>－</v>
          </cell>
        </row>
        <row r="721">
          <cell r="W721" t="str">
            <v>－</v>
          </cell>
        </row>
        <row r="722">
          <cell r="W722" t="str">
            <v>－</v>
          </cell>
        </row>
        <row r="723">
          <cell r="W723" t="str">
            <v>－</v>
          </cell>
        </row>
        <row r="724">
          <cell r="W724" t="str">
            <v>－</v>
          </cell>
        </row>
        <row r="725">
          <cell r="W725" t="str">
            <v>－</v>
          </cell>
        </row>
        <row r="726">
          <cell r="W726" t="str">
            <v>－</v>
          </cell>
        </row>
        <row r="727">
          <cell r="W727" t="str">
            <v>－</v>
          </cell>
        </row>
        <row r="728">
          <cell r="W728" t="str">
            <v>－</v>
          </cell>
        </row>
        <row r="729">
          <cell r="W729" t="str">
            <v>－</v>
          </cell>
        </row>
        <row r="730">
          <cell r="W730" t="str">
            <v>－</v>
          </cell>
        </row>
        <row r="731">
          <cell r="W731" t="str">
            <v>－</v>
          </cell>
        </row>
        <row r="732">
          <cell r="W732" t="str">
            <v>－</v>
          </cell>
        </row>
        <row r="733">
          <cell r="W733" t="str">
            <v>－</v>
          </cell>
        </row>
        <row r="734">
          <cell r="W734" t="str">
            <v>－</v>
          </cell>
        </row>
        <row r="735">
          <cell r="W735" t="str">
            <v>－</v>
          </cell>
        </row>
        <row r="736">
          <cell r="W736" t="str">
            <v>－</v>
          </cell>
        </row>
        <row r="737">
          <cell r="W737" t="str">
            <v>－</v>
          </cell>
        </row>
        <row r="738">
          <cell r="W738" t="str">
            <v>－</v>
          </cell>
        </row>
        <row r="739">
          <cell r="W739" t="str">
            <v>－</v>
          </cell>
        </row>
        <row r="740">
          <cell r="W740" t="str">
            <v>－</v>
          </cell>
        </row>
        <row r="741">
          <cell r="W741" t="str">
            <v>－</v>
          </cell>
        </row>
        <row r="742">
          <cell r="W742" t="str">
            <v>－</v>
          </cell>
        </row>
        <row r="743">
          <cell r="W743" t="str">
            <v>－</v>
          </cell>
        </row>
        <row r="744">
          <cell r="W744" t="str">
            <v>－</v>
          </cell>
        </row>
        <row r="745">
          <cell r="W745" t="str">
            <v>－</v>
          </cell>
        </row>
        <row r="746">
          <cell r="W746" t="str">
            <v>－</v>
          </cell>
        </row>
        <row r="747">
          <cell r="W747" t="str">
            <v>－</v>
          </cell>
        </row>
        <row r="748">
          <cell r="W748" t="str">
            <v>－</v>
          </cell>
        </row>
        <row r="749">
          <cell r="W749" t="str">
            <v>－</v>
          </cell>
        </row>
        <row r="750">
          <cell r="W750" t="str">
            <v>－</v>
          </cell>
        </row>
        <row r="751">
          <cell r="W751" t="str">
            <v>－</v>
          </cell>
        </row>
        <row r="752">
          <cell r="W752" t="str">
            <v>－</v>
          </cell>
        </row>
        <row r="753">
          <cell r="W753" t="str">
            <v>－</v>
          </cell>
        </row>
        <row r="754">
          <cell r="W754" t="str">
            <v>－</v>
          </cell>
        </row>
        <row r="755">
          <cell r="W755" t="str">
            <v>－</v>
          </cell>
        </row>
        <row r="756">
          <cell r="W756" t="str">
            <v>－</v>
          </cell>
        </row>
        <row r="757">
          <cell r="W757" t="str">
            <v>－</v>
          </cell>
        </row>
        <row r="758">
          <cell r="W758" t="str">
            <v>－</v>
          </cell>
        </row>
        <row r="759">
          <cell r="W759" t="str">
            <v>－</v>
          </cell>
        </row>
        <row r="760">
          <cell r="W760" t="str">
            <v>－</v>
          </cell>
        </row>
        <row r="761">
          <cell r="W761" t="str">
            <v>－</v>
          </cell>
        </row>
        <row r="762">
          <cell r="W762" t="str">
            <v>－</v>
          </cell>
        </row>
        <row r="763">
          <cell r="W763" t="str">
            <v>－</v>
          </cell>
        </row>
        <row r="764">
          <cell r="W764" t="str">
            <v>－</v>
          </cell>
        </row>
        <row r="765">
          <cell r="W765" t="str">
            <v>－</v>
          </cell>
        </row>
        <row r="766">
          <cell r="W766" t="str">
            <v>－</v>
          </cell>
        </row>
        <row r="767">
          <cell r="W767" t="str">
            <v>－</v>
          </cell>
        </row>
        <row r="768">
          <cell r="W768" t="str">
            <v>－</v>
          </cell>
        </row>
        <row r="769">
          <cell r="W769" t="str">
            <v>－</v>
          </cell>
        </row>
        <row r="770">
          <cell r="W770" t="str">
            <v>－</v>
          </cell>
        </row>
        <row r="771">
          <cell r="W771" t="str">
            <v>－</v>
          </cell>
        </row>
        <row r="772">
          <cell r="W772" t="str">
            <v>－</v>
          </cell>
        </row>
        <row r="773">
          <cell r="W773" t="str">
            <v>－</v>
          </cell>
        </row>
        <row r="774">
          <cell r="W774" t="str">
            <v>－</v>
          </cell>
        </row>
        <row r="775">
          <cell r="W775" t="str">
            <v>－</v>
          </cell>
        </row>
        <row r="776">
          <cell r="W776" t="str">
            <v>－</v>
          </cell>
        </row>
        <row r="777">
          <cell r="W777" t="str">
            <v>－</v>
          </cell>
        </row>
        <row r="778">
          <cell r="W778" t="str">
            <v>－</v>
          </cell>
        </row>
        <row r="779">
          <cell r="W779" t="str">
            <v>－</v>
          </cell>
        </row>
        <row r="780">
          <cell r="W780" t="str">
            <v>－</v>
          </cell>
        </row>
        <row r="781">
          <cell r="W781" t="str">
            <v>－</v>
          </cell>
        </row>
        <row r="782">
          <cell r="W782" t="str">
            <v>－</v>
          </cell>
        </row>
        <row r="783">
          <cell r="W783" t="str">
            <v>－</v>
          </cell>
        </row>
        <row r="784">
          <cell r="W784" t="str">
            <v>－</v>
          </cell>
        </row>
        <row r="785">
          <cell r="W785" t="str">
            <v>－</v>
          </cell>
        </row>
        <row r="786">
          <cell r="W786" t="str">
            <v>－</v>
          </cell>
        </row>
        <row r="787">
          <cell r="W787" t="str">
            <v>－</v>
          </cell>
        </row>
        <row r="788">
          <cell r="W788" t="str">
            <v>－</v>
          </cell>
        </row>
        <row r="789">
          <cell r="W789" t="str">
            <v>－</v>
          </cell>
        </row>
        <row r="790">
          <cell r="W790" t="str">
            <v>－</v>
          </cell>
        </row>
        <row r="791">
          <cell r="W791" t="str">
            <v>－</v>
          </cell>
        </row>
        <row r="792">
          <cell r="W792" t="str">
            <v>－</v>
          </cell>
        </row>
        <row r="793">
          <cell r="W793" t="str">
            <v>－</v>
          </cell>
        </row>
        <row r="794">
          <cell r="W794" t="str">
            <v>－</v>
          </cell>
        </row>
        <row r="795">
          <cell r="W795" t="str">
            <v>－</v>
          </cell>
        </row>
        <row r="796">
          <cell r="W796" t="str">
            <v>－</v>
          </cell>
        </row>
        <row r="797">
          <cell r="W797" t="str">
            <v>－</v>
          </cell>
        </row>
        <row r="798">
          <cell r="W798" t="str">
            <v>－</v>
          </cell>
        </row>
        <row r="799">
          <cell r="W799" t="str">
            <v>－</v>
          </cell>
        </row>
        <row r="800">
          <cell r="W800" t="str">
            <v>－</v>
          </cell>
        </row>
        <row r="801">
          <cell r="W801" t="str">
            <v>－</v>
          </cell>
        </row>
        <row r="802">
          <cell r="W802" t="str">
            <v>－</v>
          </cell>
        </row>
        <row r="803">
          <cell r="W803" t="str">
            <v>－</v>
          </cell>
        </row>
        <row r="804">
          <cell r="W804" t="str">
            <v>－</v>
          </cell>
        </row>
        <row r="805">
          <cell r="W805" t="str">
            <v>－</v>
          </cell>
        </row>
        <row r="806">
          <cell r="W806" t="str">
            <v>－</v>
          </cell>
        </row>
        <row r="807">
          <cell r="W807" t="str">
            <v>－</v>
          </cell>
        </row>
        <row r="808">
          <cell r="W808" t="str">
            <v>－</v>
          </cell>
        </row>
        <row r="809">
          <cell r="W809" t="str">
            <v>－</v>
          </cell>
        </row>
        <row r="810">
          <cell r="W810" t="str">
            <v>－</v>
          </cell>
        </row>
        <row r="811">
          <cell r="W811" t="str">
            <v>－</v>
          </cell>
        </row>
        <row r="812">
          <cell r="W812" t="str">
            <v>－</v>
          </cell>
        </row>
        <row r="813">
          <cell r="W813" t="str">
            <v>－</v>
          </cell>
        </row>
        <row r="814">
          <cell r="W814" t="str">
            <v>－</v>
          </cell>
        </row>
        <row r="815">
          <cell r="W815" t="str">
            <v>－</v>
          </cell>
        </row>
        <row r="816">
          <cell r="W816" t="str">
            <v>－</v>
          </cell>
        </row>
        <row r="817">
          <cell r="W817" t="str">
            <v>－</v>
          </cell>
        </row>
        <row r="818">
          <cell r="W818" t="str">
            <v>－</v>
          </cell>
        </row>
        <row r="819">
          <cell r="W819" t="str">
            <v>－</v>
          </cell>
        </row>
        <row r="820">
          <cell r="W820" t="str">
            <v>－</v>
          </cell>
        </row>
        <row r="821">
          <cell r="W821" t="str">
            <v>－</v>
          </cell>
        </row>
        <row r="822">
          <cell r="W822" t="str">
            <v>－</v>
          </cell>
        </row>
        <row r="823">
          <cell r="W823" t="str">
            <v>－</v>
          </cell>
        </row>
        <row r="824">
          <cell r="W824" t="str">
            <v>－</v>
          </cell>
        </row>
        <row r="825">
          <cell r="W825" t="str">
            <v>－</v>
          </cell>
        </row>
        <row r="826">
          <cell r="W826" t="str">
            <v>－</v>
          </cell>
        </row>
        <row r="827">
          <cell r="W827" t="str">
            <v>－</v>
          </cell>
        </row>
        <row r="828">
          <cell r="W828" t="str">
            <v>－</v>
          </cell>
        </row>
        <row r="829">
          <cell r="W829" t="str">
            <v>－</v>
          </cell>
        </row>
        <row r="830">
          <cell r="W830" t="str">
            <v>－</v>
          </cell>
        </row>
        <row r="831">
          <cell r="W831" t="str">
            <v>－</v>
          </cell>
        </row>
        <row r="832">
          <cell r="W832" t="str">
            <v>－</v>
          </cell>
        </row>
        <row r="833">
          <cell r="W833" t="str">
            <v>－</v>
          </cell>
        </row>
        <row r="834">
          <cell r="W834" t="str">
            <v>－</v>
          </cell>
        </row>
        <row r="835">
          <cell r="W835" t="str">
            <v>－</v>
          </cell>
        </row>
        <row r="836">
          <cell r="W836" t="str">
            <v>－</v>
          </cell>
        </row>
        <row r="837">
          <cell r="W837" t="str">
            <v>－</v>
          </cell>
        </row>
        <row r="838">
          <cell r="W838" t="str">
            <v>－</v>
          </cell>
        </row>
        <row r="839">
          <cell r="W839" t="str">
            <v>－</v>
          </cell>
        </row>
        <row r="840">
          <cell r="W840" t="str">
            <v>－</v>
          </cell>
        </row>
        <row r="841">
          <cell r="W841" t="str">
            <v>－</v>
          </cell>
        </row>
        <row r="842">
          <cell r="W842" t="str">
            <v>－</v>
          </cell>
        </row>
        <row r="843">
          <cell r="W843" t="str">
            <v>－</v>
          </cell>
        </row>
        <row r="844">
          <cell r="W844" t="str">
            <v>－</v>
          </cell>
        </row>
        <row r="845">
          <cell r="W845" t="str">
            <v>－</v>
          </cell>
        </row>
        <row r="846">
          <cell r="W846" t="str">
            <v>－</v>
          </cell>
        </row>
        <row r="847">
          <cell r="W847" t="str">
            <v>－</v>
          </cell>
        </row>
        <row r="848">
          <cell r="W848" t="str">
            <v>－</v>
          </cell>
        </row>
        <row r="849">
          <cell r="W849" t="str">
            <v>－</v>
          </cell>
        </row>
        <row r="850">
          <cell r="W850" t="str">
            <v>－</v>
          </cell>
        </row>
        <row r="851">
          <cell r="W851" t="str">
            <v>－</v>
          </cell>
        </row>
        <row r="852">
          <cell r="W852" t="str">
            <v>－</v>
          </cell>
        </row>
        <row r="853">
          <cell r="W853" t="str">
            <v>－</v>
          </cell>
        </row>
        <row r="854">
          <cell r="W854" t="str">
            <v>－</v>
          </cell>
        </row>
        <row r="855">
          <cell r="W855" t="str">
            <v>－</v>
          </cell>
        </row>
        <row r="856">
          <cell r="W856" t="str">
            <v>－</v>
          </cell>
        </row>
        <row r="857">
          <cell r="W857" t="str">
            <v>－</v>
          </cell>
        </row>
        <row r="858">
          <cell r="W858" t="str">
            <v>－</v>
          </cell>
        </row>
        <row r="859">
          <cell r="W859" t="str">
            <v>－</v>
          </cell>
        </row>
        <row r="860">
          <cell r="W860" t="str">
            <v>－</v>
          </cell>
        </row>
        <row r="861">
          <cell r="W861" t="str">
            <v>－</v>
          </cell>
        </row>
        <row r="862">
          <cell r="W862" t="str">
            <v>－</v>
          </cell>
        </row>
        <row r="863">
          <cell r="W863" t="str">
            <v>－</v>
          </cell>
        </row>
        <row r="864">
          <cell r="W864" t="str">
            <v>－</v>
          </cell>
        </row>
        <row r="865">
          <cell r="W865" t="str">
            <v>－</v>
          </cell>
        </row>
        <row r="866">
          <cell r="W866" t="str">
            <v>－</v>
          </cell>
        </row>
        <row r="867">
          <cell r="W867" t="str">
            <v>－</v>
          </cell>
        </row>
        <row r="868">
          <cell r="W868" t="str">
            <v>－</v>
          </cell>
        </row>
        <row r="869">
          <cell r="W869" t="str">
            <v>－</v>
          </cell>
        </row>
        <row r="870">
          <cell r="W870" t="str">
            <v>－</v>
          </cell>
        </row>
        <row r="871">
          <cell r="W871" t="str">
            <v>－</v>
          </cell>
        </row>
        <row r="872">
          <cell r="W872" t="str">
            <v>－</v>
          </cell>
        </row>
        <row r="873">
          <cell r="W873" t="str">
            <v>－</v>
          </cell>
        </row>
        <row r="874">
          <cell r="W874" t="str">
            <v>－</v>
          </cell>
        </row>
        <row r="875">
          <cell r="W875" t="str">
            <v>－</v>
          </cell>
        </row>
        <row r="876">
          <cell r="W876" t="str">
            <v>－</v>
          </cell>
        </row>
        <row r="877">
          <cell r="W877" t="str">
            <v>－</v>
          </cell>
        </row>
        <row r="878">
          <cell r="W878" t="str">
            <v>－</v>
          </cell>
        </row>
        <row r="879">
          <cell r="W879" t="str">
            <v>－</v>
          </cell>
        </row>
        <row r="880">
          <cell r="W880" t="str">
            <v>－</v>
          </cell>
        </row>
        <row r="881">
          <cell r="W881" t="str">
            <v>－</v>
          </cell>
        </row>
        <row r="882">
          <cell r="W882" t="str">
            <v>－</v>
          </cell>
        </row>
        <row r="883">
          <cell r="W883" t="str">
            <v>－</v>
          </cell>
        </row>
        <row r="884">
          <cell r="W884" t="str">
            <v>－</v>
          </cell>
        </row>
        <row r="885">
          <cell r="W885" t="str">
            <v>－</v>
          </cell>
        </row>
        <row r="886">
          <cell r="W886" t="str">
            <v>－</v>
          </cell>
        </row>
        <row r="887">
          <cell r="W887" t="str">
            <v>－</v>
          </cell>
        </row>
        <row r="888">
          <cell r="W888" t="str">
            <v>－</v>
          </cell>
        </row>
        <row r="889">
          <cell r="W889" t="str">
            <v>－</v>
          </cell>
        </row>
        <row r="890">
          <cell r="W890" t="str">
            <v>－</v>
          </cell>
        </row>
        <row r="891">
          <cell r="W891" t="str">
            <v>－</v>
          </cell>
        </row>
        <row r="892">
          <cell r="W892" t="str">
            <v>－</v>
          </cell>
        </row>
        <row r="893">
          <cell r="W893" t="str">
            <v>－</v>
          </cell>
        </row>
        <row r="894">
          <cell r="W894" t="str">
            <v>－</v>
          </cell>
        </row>
        <row r="895">
          <cell r="W895" t="str">
            <v>－</v>
          </cell>
        </row>
        <row r="896">
          <cell r="W896" t="str">
            <v>－</v>
          </cell>
        </row>
        <row r="897">
          <cell r="W897" t="str">
            <v>－</v>
          </cell>
        </row>
        <row r="898">
          <cell r="W898" t="str">
            <v>－</v>
          </cell>
        </row>
        <row r="899">
          <cell r="W899" t="str">
            <v>－</v>
          </cell>
        </row>
        <row r="900">
          <cell r="W900" t="str">
            <v>－</v>
          </cell>
        </row>
        <row r="901">
          <cell r="W901" t="str">
            <v>－</v>
          </cell>
        </row>
        <row r="902">
          <cell r="W902" t="str">
            <v>－</v>
          </cell>
        </row>
        <row r="903">
          <cell r="W903" t="str">
            <v>－</v>
          </cell>
        </row>
        <row r="904">
          <cell r="W904" t="str">
            <v>－</v>
          </cell>
        </row>
        <row r="905">
          <cell r="W905" t="str">
            <v>－</v>
          </cell>
        </row>
        <row r="906">
          <cell r="W906" t="str">
            <v>－</v>
          </cell>
        </row>
        <row r="907">
          <cell r="W907" t="str">
            <v>－</v>
          </cell>
        </row>
        <row r="908">
          <cell r="W908" t="str">
            <v>－</v>
          </cell>
        </row>
        <row r="909">
          <cell r="W909" t="str">
            <v>－</v>
          </cell>
        </row>
        <row r="910">
          <cell r="W910" t="str">
            <v>－</v>
          </cell>
        </row>
        <row r="911">
          <cell r="W911" t="str">
            <v>－</v>
          </cell>
        </row>
        <row r="912">
          <cell r="W912" t="str">
            <v>－</v>
          </cell>
        </row>
        <row r="913">
          <cell r="W913" t="str">
            <v>－</v>
          </cell>
        </row>
        <row r="914">
          <cell r="W914" t="str">
            <v>－</v>
          </cell>
        </row>
        <row r="915">
          <cell r="W915" t="str">
            <v>－</v>
          </cell>
        </row>
        <row r="916">
          <cell r="W916" t="str">
            <v>－</v>
          </cell>
        </row>
        <row r="917">
          <cell r="W917" t="str">
            <v>－</v>
          </cell>
        </row>
        <row r="918">
          <cell r="W918" t="str">
            <v>－</v>
          </cell>
        </row>
        <row r="919">
          <cell r="W919" t="str">
            <v>－</v>
          </cell>
        </row>
        <row r="920">
          <cell r="W920" t="str">
            <v>－</v>
          </cell>
        </row>
        <row r="921">
          <cell r="W921" t="str">
            <v>－</v>
          </cell>
        </row>
        <row r="922">
          <cell r="W922" t="str">
            <v>－</v>
          </cell>
        </row>
        <row r="923">
          <cell r="W923" t="str">
            <v>－</v>
          </cell>
        </row>
        <row r="924">
          <cell r="W924" t="str">
            <v>－</v>
          </cell>
        </row>
        <row r="925">
          <cell r="W925" t="str">
            <v>－</v>
          </cell>
        </row>
        <row r="926">
          <cell r="W926" t="str">
            <v>－</v>
          </cell>
        </row>
        <row r="927">
          <cell r="W927" t="str">
            <v>－</v>
          </cell>
        </row>
        <row r="928">
          <cell r="W928" t="str">
            <v>－</v>
          </cell>
        </row>
        <row r="929">
          <cell r="W929" t="str">
            <v>－</v>
          </cell>
        </row>
        <row r="930">
          <cell r="W930" t="str">
            <v>－</v>
          </cell>
        </row>
        <row r="931">
          <cell r="W931" t="str">
            <v>－</v>
          </cell>
        </row>
        <row r="932">
          <cell r="W932" t="str">
            <v>－</v>
          </cell>
        </row>
        <row r="933">
          <cell r="W933" t="str">
            <v>－</v>
          </cell>
        </row>
        <row r="934">
          <cell r="W934" t="str">
            <v>－</v>
          </cell>
        </row>
        <row r="935">
          <cell r="W935" t="str">
            <v>－</v>
          </cell>
        </row>
        <row r="936">
          <cell r="W936" t="str">
            <v>－</v>
          </cell>
        </row>
        <row r="937">
          <cell r="W937" t="str">
            <v>－</v>
          </cell>
        </row>
        <row r="938">
          <cell r="W938" t="str">
            <v>－</v>
          </cell>
        </row>
        <row r="939">
          <cell r="W939" t="str">
            <v>－</v>
          </cell>
        </row>
        <row r="940">
          <cell r="W940" t="str">
            <v>－</v>
          </cell>
        </row>
        <row r="941">
          <cell r="W941" t="str">
            <v>－</v>
          </cell>
        </row>
        <row r="942">
          <cell r="W942" t="str">
            <v>－</v>
          </cell>
        </row>
        <row r="943">
          <cell r="W943" t="str">
            <v>－</v>
          </cell>
        </row>
        <row r="944">
          <cell r="W944" t="str">
            <v>－</v>
          </cell>
        </row>
        <row r="945">
          <cell r="W945" t="str">
            <v>－</v>
          </cell>
        </row>
        <row r="946">
          <cell r="W946" t="str">
            <v>－</v>
          </cell>
        </row>
        <row r="947">
          <cell r="W947" t="str">
            <v>－</v>
          </cell>
        </row>
        <row r="948">
          <cell r="W948" t="str">
            <v>－</v>
          </cell>
        </row>
        <row r="949">
          <cell r="W949" t="str">
            <v>－</v>
          </cell>
        </row>
        <row r="950">
          <cell r="W950" t="str">
            <v>－</v>
          </cell>
        </row>
        <row r="951">
          <cell r="W951" t="str">
            <v>－</v>
          </cell>
        </row>
        <row r="952">
          <cell r="W952" t="str">
            <v>－</v>
          </cell>
        </row>
        <row r="953">
          <cell r="W953" t="str">
            <v>－</v>
          </cell>
        </row>
        <row r="954">
          <cell r="W954" t="str">
            <v>－</v>
          </cell>
        </row>
        <row r="955">
          <cell r="W955" t="str">
            <v>－</v>
          </cell>
        </row>
        <row r="956">
          <cell r="W956" t="str">
            <v>－</v>
          </cell>
        </row>
        <row r="957">
          <cell r="W957" t="str">
            <v>－</v>
          </cell>
        </row>
        <row r="958">
          <cell r="W958" t="str">
            <v>－</v>
          </cell>
        </row>
        <row r="959">
          <cell r="W959" t="str">
            <v>－</v>
          </cell>
        </row>
        <row r="960">
          <cell r="W960" t="str">
            <v>－</v>
          </cell>
        </row>
        <row r="961">
          <cell r="W961" t="str">
            <v>－</v>
          </cell>
        </row>
        <row r="962">
          <cell r="W962" t="str">
            <v>－</v>
          </cell>
        </row>
        <row r="963">
          <cell r="W963" t="str">
            <v>－</v>
          </cell>
        </row>
        <row r="964">
          <cell r="W964" t="str">
            <v>－</v>
          </cell>
        </row>
        <row r="965">
          <cell r="W965" t="str">
            <v>－</v>
          </cell>
        </row>
        <row r="966">
          <cell r="W966" t="str">
            <v>－</v>
          </cell>
        </row>
        <row r="967">
          <cell r="W967" t="str">
            <v>－</v>
          </cell>
        </row>
        <row r="968">
          <cell r="W968" t="str">
            <v>－</v>
          </cell>
        </row>
        <row r="969">
          <cell r="W969" t="str">
            <v>－</v>
          </cell>
        </row>
        <row r="970">
          <cell r="W970" t="str">
            <v>－</v>
          </cell>
        </row>
        <row r="971">
          <cell r="W971" t="str">
            <v>－</v>
          </cell>
        </row>
        <row r="972">
          <cell r="W972" t="str">
            <v>－</v>
          </cell>
        </row>
        <row r="973">
          <cell r="W973" t="str">
            <v>－</v>
          </cell>
        </row>
        <row r="974">
          <cell r="W974" t="str">
            <v>－</v>
          </cell>
        </row>
        <row r="975">
          <cell r="W975" t="str">
            <v>－</v>
          </cell>
        </row>
        <row r="976">
          <cell r="W976" t="str">
            <v>－</v>
          </cell>
        </row>
        <row r="977">
          <cell r="W977" t="str">
            <v>－</v>
          </cell>
        </row>
        <row r="978">
          <cell r="W978" t="str">
            <v>－</v>
          </cell>
        </row>
        <row r="979">
          <cell r="W979" t="str">
            <v>－</v>
          </cell>
        </row>
        <row r="980">
          <cell r="W980" t="str">
            <v>－</v>
          </cell>
        </row>
        <row r="981">
          <cell r="W981" t="str">
            <v>－</v>
          </cell>
        </row>
        <row r="982">
          <cell r="W982" t="str">
            <v>－</v>
          </cell>
        </row>
        <row r="983">
          <cell r="W983" t="str">
            <v>－</v>
          </cell>
        </row>
        <row r="984">
          <cell r="W984" t="str">
            <v>－</v>
          </cell>
        </row>
        <row r="985">
          <cell r="W985" t="str">
            <v>－</v>
          </cell>
        </row>
        <row r="986">
          <cell r="W986" t="str">
            <v>－</v>
          </cell>
        </row>
        <row r="987">
          <cell r="W987" t="str">
            <v>－</v>
          </cell>
        </row>
        <row r="988">
          <cell r="W988" t="str">
            <v>－</v>
          </cell>
        </row>
        <row r="989">
          <cell r="W989" t="str">
            <v>－</v>
          </cell>
        </row>
        <row r="990">
          <cell r="W990" t="str">
            <v>－</v>
          </cell>
        </row>
        <row r="991">
          <cell r="W991" t="str">
            <v>－</v>
          </cell>
        </row>
        <row r="992">
          <cell r="W992" t="str">
            <v>－</v>
          </cell>
        </row>
        <row r="993">
          <cell r="W993" t="str">
            <v>－</v>
          </cell>
        </row>
        <row r="994">
          <cell r="W994" t="str">
            <v>－</v>
          </cell>
        </row>
        <row r="995">
          <cell r="W995" t="str">
            <v>－</v>
          </cell>
        </row>
        <row r="996">
          <cell r="W996" t="str">
            <v>－</v>
          </cell>
        </row>
        <row r="997">
          <cell r="W997" t="str">
            <v>－</v>
          </cell>
        </row>
        <row r="998">
          <cell r="W998" t="str">
            <v>－</v>
          </cell>
        </row>
        <row r="999">
          <cell r="W999" t="str">
            <v>－</v>
          </cell>
        </row>
        <row r="1000">
          <cell r="W1000" t="str">
            <v>－</v>
          </cell>
        </row>
        <row r="1001">
          <cell r="W1001" t="str">
            <v>－</v>
          </cell>
        </row>
        <row r="1002">
          <cell r="W1002" t="str">
            <v>－</v>
          </cell>
        </row>
        <row r="1003">
          <cell r="W1003" t="str">
            <v>－</v>
          </cell>
        </row>
        <row r="1004">
          <cell r="W1004" t="str">
            <v>－</v>
          </cell>
        </row>
        <row r="1005">
          <cell r="W1005" t="str">
            <v>－</v>
          </cell>
        </row>
        <row r="1006">
          <cell r="W1006" t="str">
            <v>－</v>
          </cell>
        </row>
        <row r="1007">
          <cell r="W1007" t="str">
            <v>－</v>
          </cell>
        </row>
        <row r="1008">
          <cell r="W1008" t="str">
            <v>－</v>
          </cell>
        </row>
        <row r="1009">
          <cell r="W1009" t="str">
            <v>－</v>
          </cell>
        </row>
        <row r="1010">
          <cell r="W1010" t="str">
            <v>－</v>
          </cell>
        </row>
        <row r="1011">
          <cell r="W1011" t="str">
            <v>－</v>
          </cell>
        </row>
        <row r="1012">
          <cell r="W1012" t="str">
            <v>－</v>
          </cell>
        </row>
        <row r="1013">
          <cell r="W1013" t="str">
            <v>－</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cell r="J1" t="str">
            <v>（9月分）</v>
          </cell>
        </row>
        <row r="2">
          <cell r="I2">
            <v>12</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※２７－１欄に「○」又は「×」が付されたものについて記載する。</v>
          </cell>
          <cell r="BG3">
            <v>0</v>
          </cell>
        </row>
        <row r="4">
          <cell r="BD4">
            <v>12</v>
          </cell>
          <cell r="BE4">
            <v>0</v>
          </cell>
          <cell r="BF4">
            <v>8</v>
          </cell>
          <cell r="BG4">
            <v>8</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
※国庫債務負担行為の場合は、総契約金額を記載する。</v>
          </cell>
          <cell r="Y5" t="str">
            <v>１６－２
年間支払総額（円）（年度確定額）
(年度末のみ使用)</v>
          </cell>
          <cell r="Z5" t="str">
            <v>１７
特例政令
（該当の場合「○」、非該当の場合「×」を付す）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評価項目の設定の有無
※１１欄に「②一般競争入札（総合評価方式）」・「③随意契約(企画競争あり)」としたものについて記載</v>
          </cell>
          <cell r="AL5" t="str">
            <v>２５－２
２５-1で「c」を選択した場合に評価項目を設定しなかった理由を具体的に記載する</v>
          </cell>
          <cell r="AM5" t="str">
            <v>２５－３
２５-1で「a」を選択した場合に、技術点(配点）の合計点</v>
          </cell>
          <cell r="AN5" t="str">
            <v>２５－４
２５-1で「a」を選択した場合に、WLB等推進企業に対する加点（配点）の最大値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２７－1
一者応札から改善したものに「○」、当年度において初めて一者応札となったものに「△」、
改善しなかったものに「×」を付す</v>
          </cell>
          <cell r="AS5" t="str">
            <v>２７－２
一者応札が改善できた理由を選択（１）
※２７－１欄に「○」が付されたものについて必ず選択</v>
          </cell>
          <cell r="AT5" t="str">
            <v>２７－３
一者応札が改善できた理由を選択（2）
※２７－１欄に「○」が付されたものについて任意で選択</v>
          </cell>
          <cell r="AU5" t="str">
            <v>２７－４
２７－２欄又は２７－３欄で「⑧その他」を選択したものについて個別に記載</v>
          </cell>
          <cell r="AV5" t="str">
            <v>２８－１
一者応札となった理由を選択（１）
※２７－１欄に「△」又は「×」が付されたものについて必ず選択</v>
          </cell>
          <cell r="AW5" t="str">
            <v>２８－２
一者応札となった理由を選択（2）
※２７－１欄に「△」又は「×」が付されたものについて任意で選択</v>
          </cell>
          <cell r="AX5" t="str">
            <v>２８－３
２８－１欄又は２８－２欄で「⑨その他」を選択したものについて個別に記載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２９－１欄に「×」を付したものについて、その理由を記載する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t="str">
            <v/>
          </cell>
          <cell r="G6" t="str">
            <v>Dl144</v>
          </cell>
          <cell r="H6" t="str">
            <v>⑩役務</v>
          </cell>
          <cell r="I6" t="str">
            <v>令和６年分所得税・消費税確定申告に係る納付書発送代行業務
63,176件</v>
          </cell>
          <cell r="J6" t="str">
            <v>支出負担行為担当官
福岡国税局総務部次長
古賀山　章
福岡県福岡市博多区博多駅東２－１１－１</v>
          </cell>
          <cell r="M6">
            <v>45597</v>
          </cell>
          <cell r="N6" t="str">
            <v>メールソリューション・ジャパン株式会社
東京都千代田区東神田２－８－１３</v>
          </cell>
          <cell r="O6">
            <v>8010001090081</v>
          </cell>
          <cell r="P6" t="str">
            <v>⑥その他の法人等</v>
          </cell>
          <cell r="R6" t="str">
            <v>①一般競争入札</v>
          </cell>
          <cell r="T6">
            <v>5036883</v>
          </cell>
          <cell r="U6" t="str">
            <v>＠66.55円</v>
          </cell>
          <cell r="V6">
            <v>4204428</v>
          </cell>
          <cell r="W6">
            <v>0.83399999999999996</v>
          </cell>
          <cell r="Z6" t="str">
            <v>×</v>
          </cell>
          <cell r="AA6" t="str">
            <v>②同種の他の契約の予定価格を類推されるおそれがあるため公表しない</v>
          </cell>
          <cell r="AB6">
            <v>2</v>
          </cell>
          <cell r="AC6">
            <v>1</v>
          </cell>
          <cell r="AD6" t="str">
            <v>○</v>
          </cell>
          <cell r="AF6" t="str">
            <v>○</v>
          </cell>
          <cell r="BC6" t="str">
            <v>年間支払金額</v>
          </cell>
          <cell r="BD6" t="str">
            <v>○</v>
          </cell>
          <cell r="BE6" t="str">
            <v>×</v>
          </cell>
          <cell r="BF6" t="str">
            <v>×</v>
          </cell>
          <cell r="BG6" t="str">
            <v>×</v>
          </cell>
          <cell r="BI6" t="str">
            <v>⑩役務</v>
          </cell>
          <cell r="BJ6" t="str">
            <v>単価契約</v>
          </cell>
          <cell r="BL6" t="str">
            <v/>
          </cell>
          <cell r="BM6" t="str">
            <v>○</v>
          </cell>
          <cell r="BN6" t="b">
            <v>1</v>
          </cell>
          <cell r="BO6" t="b">
            <v>1</v>
          </cell>
        </row>
        <row r="7">
          <cell r="F7" t="str">
            <v/>
          </cell>
          <cell r="G7" t="str">
            <v>Dl145</v>
          </cell>
          <cell r="H7" t="str">
            <v>⑩役務</v>
          </cell>
          <cell r="I7" t="str">
            <v>令和６年分確定申告会場のパンチカーペット敷設業務</v>
          </cell>
          <cell r="J7" t="str">
            <v>支出負担行為担当官
福岡国税局総務部次長
古賀山　章
福岡県福岡市博多区博多駅東２－１１－１</v>
          </cell>
          <cell r="M7">
            <v>45603</v>
          </cell>
          <cell r="N7" t="str">
            <v>株式会社アイリストレード
福岡県福岡市早良区重留１－１０－２１</v>
          </cell>
          <cell r="O7">
            <v>8290001066013</v>
          </cell>
          <cell r="P7" t="str">
            <v>⑥その他の法人等</v>
          </cell>
          <cell r="R7" t="str">
            <v>①一般競争入札</v>
          </cell>
          <cell r="T7">
            <v>3499994</v>
          </cell>
          <cell r="U7">
            <v>2479000</v>
          </cell>
          <cell r="W7">
            <v>0.70799999999999996</v>
          </cell>
          <cell r="Z7" t="str">
            <v>×</v>
          </cell>
          <cell r="AA7" t="str">
            <v>②同種の他の契約の予定価格を類推されるおそれがあるため公表しない</v>
          </cell>
          <cell r="AB7">
            <v>3</v>
          </cell>
          <cell r="AC7">
            <v>2</v>
          </cell>
          <cell r="AD7" t="str">
            <v>○</v>
          </cell>
          <cell r="AF7" t="str">
            <v>×</v>
          </cell>
          <cell r="BC7" t="str">
            <v>予定価格</v>
          </cell>
          <cell r="BD7" t="str">
            <v>○</v>
          </cell>
          <cell r="BE7" t="str">
            <v>×</v>
          </cell>
          <cell r="BF7" t="str">
            <v>○</v>
          </cell>
          <cell r="BG7" t="str">
            <v>○</v>
          </cell>
          <cell r="BI7" t="str">
            <v>⑩役務</v>
          </cell>
          <cell r="BJ7" t="str">
            <v/>
          </cell>
          <cell r="BL7" t="str">
            <v/>
          </cell>
          <cell r="BM7" t="str">
            <v>○</v>
          </cell>
          <cell r="BN7" t="b">
            <v>1</v>
          </cell>
          <cell r="BO7" t="b">
            <v>1</v>
          </cell>
        </row>
        <row r="8">
          <cell r="F8" t="str">
            <v/>
          </cell>
          <cell r="G8" t="str">
            <v>Dl146</v>
          </cell>
          <cell r="H8" t="str">
            <v>⑩役務</v>
          </cell>
          <cell r="I8" t="str">
            <v>確定申告期に設置する確定申告テレホンセンターの運営業務
1,357人日ほか</v>
          </cell>
          <cell r="J8" t="str">
            <v>支出負担行為担当官
福岡国税局総務部次長
古賀山　章
福岡県福岡市博多区博多駅東２－１１－１</v>
          </cell>
          <cell r="M8">
            <v>45604</v>
          </cell>
          <cell r="N8" t="str">
            <v>TETRAPOT株式会社
大阪府大阪市北区中崎西２－４－１２　梅田センタービル１１階</v>
          </cell>
          <cell r="O8">
            <v>5120001136363</v>
          </cell>
          <cell r="P8" t="str">
            <v>⑥その他の法人等</v>
          </cell>
          <cell r="R8" t="str">
            <v>①一般競争入札</v>
          </cell>
          <cell r="T8">
            <v>32580037</v>
          </cell>
          <cell r="U8" t="str">
            <v>＠11,201円ほか</v>
          </cell>
          <cell r="W8" t="str">
            <v>－</v>
          </cell>
          <cell r="Z8" t="str">
            <v>○</v>
          </cell>
          <cell r="AA8" t="str">
            <v>②同種の他の契約の予定価格を類推されるおそれがあるため公表しない</v>
          </cell>
          <cell r="AB8">
            <v>4</v>
          </cell>
          <cell r="AC8">
            <v>3</v>
          </cell>
          <cell r="AD8" t="str">
            <v>○</v>
          </cell>
          <cell r="AF8" t="str">
            <v>×</v>
          </cell>
          <cell r="BC8" t="str">
            <v>年間支払金額</v>
          </cell>
          <cell r="BD8" t="str">
            <v>○</v>
          </cell>
          <cell r="BE8" t="str">
            <v>×</v>
          </cell>
          <cell r="BF8" t="str">
            <v>×</v>
          </cell>
          <cell r="BG8" t="str">
            <v>×</v>
          </cell>
          <cell r="BI8" t="str">
            <v>⑩役務</v>
          </cell>
          <cell r="BJ8" t="str">
            <v>単価契約</v>
          </cell>
          <cell r="BL8">
            <v>1</v>
          </cell>
          <cell r="BM8" t="str">
            <v>○</v>
          </cell>
          <cell r="BN8" t="b">
            <v>1</v>
          </cell>
          <cell r="BO8" t="b">
            <v>1</v>
          </cell>
        </row>
        <row r="9">
          <cell r="F9" t="str">
            <v/>
          </cell>
          <cell r="G9" t="str">
            <v>Dl147</v>
          </cell>
          <cell r="H9" t="str">
            <v>①工事</v>
          </cell>
          <cell r="I9" t="str">
            <v>飯塚合同庁舎火災受信機更新工事</v>
          </cell>
          <cell r="J9" t="str">
            <v>支出負担行為担当官
福岡国税局総務部次長
古賀山　章
福岡県福岡市博多区博多駅東２－１１－１</v>
          </cell>
          <cell r="K9" t="str">
            <v>③合庁</v>
          </cell>
          <cell r="L9" t="str">
            <v>○</v>
          </cell>
          <cell r="M9">
            <v>45608</v>
          </cell>
          <cell r="N9" t="str">
            <v>有限会社工田電気工業
福岡県飯塚市芳雄町１３番６号</v>
          </cell>
          <cell r="O9">
            <v>3290002000405</v>
          </cell>
          <cell r="P9" t="str">
            <v>⑥その他の法人等</v>
          </cell>
          <cell r="R9" t="str">
            <v>①一般競争入札</v>
          </cell>
          <cell r="T9">
            <v>4906000</v>
          </cell>
          <cell r="U9">
            <v>4378000</v>
          </cell>
          <cell r="V9">
            <v>4378000</v>
          </cell>
          <cell r="W9">
            <v>0.89200000000000002</v>
          </cell>
          <cell r="Z9" t="str">
            <v>×</v>
          </cell>
          <cell r="AA9" t="str">
            <v>①公表</v>
          </cell>
          <cell r="AB9">
            <v>4</v>
          </cell>
          <cell r="AC9">
            <v>4</v>
          </cell>
          <cell r="AD9" t="str">
            <v>○</v>
          </cell>
          <cell r="AF9" t="str">
            <v>○</v>
          </cell>
          <cell r="BC9" t="str">
            <v>年間支払金額(自官署のみ)</v>
          </cell>
          <cell r="BD9" t="str">
            <v>○</v>
          </cell>
          <cell r="BE9" t="str">
            <v>×</v>
          </cell>
          <cell r="BF9" t="str">
            <v>×</v>
          </cell>
          <cell r="BG9" t="str">
            <v>×</v>
          </cell>
          <cell r="BI9" t="str">
            <v>①工事</v>
          </cell>
          <cell r="BJ9" t="str">
            <v>分担契約</v>
          </cell>
          <cell r="BL9" t="str">
            <v/>
          </cell>
          <cell r="BM9" t="str">
            <v>○</v>
          </cell>
          <cell r="BN9" t="b">
            <v>1</v>
          </cell>
          <cell r="BO9" t="b">
            <v>1</v>
          </cell>
        </row>
        <row r="10">
          <cell r="F10">
            <v>1</v>
          </cell>
          <cell r="G10" t="str">
            <v>Dl148</v>
          </cell>
          <cell r="H10" t="str">
            <v>⑨物品等賃借</v>
          </cell>
          <cell r="I10" t="str">
            <v>令和6年分確定申告期における署外申告会場の借上げ（門司税務署及び小倉税務署）
令和7年2月6日～令和7年3月19日</v>
          </cell>
          <cell r="J10" t="str">
            <v>支出負担行為担当官
福岡国税局総務部次長
古賀山　章
福岡県福岡市博多区博多駅東２－１１－１</v>
          </cell>
          <cell r="M10">
            <v>45610</v>
          </cell>
          <cell r="N10" t="str">
            <v>公益財団法人北九州観光コンベンション協会
福岡県北九州市小倉北区浅野３－８－１</v>
          </cell>
          <cell r="O10">
            <v>5290805008056</v>
          </cell>
          <cell r="P10" t="str">
            <v>②公益財団法人</v>
          </cell>
          <cell r="Q10" t="str">
            <v>都道府県所管</v>
          </cell>
          <cell r="R10" t="str">
            <v>④随意契約（企画競争無し）</v>
          </cell>
          <cell r="S10" t="str">
            <v>●</v>
          </cell>
          <cell r="T10">
            <v>5855018</v>
          </cell>
          <cell r="U10">
            <v>4399000</v>
          </cell>
          <cell r="W10">
            <v>0.751</v>
          </cell>
          <cell r="Z10" t="str">
            <v>×</v>
          </cell>
          <cell r="AA10" t="str">
            <v>②同種の他の契約の予定価格を類推されるおそれがあるため公表しない</v>
          </cell>
          <cell r="AB10">
            <v>1</v>
          </cell>
          <cell r="AC10">
            <v>0</v>
          </cell>
          <cell r="AD10" t="str">
            <v>×</v>
          </cell>
          <cell r="AE10" t="str">
            <v>公募案件</v>
          </cell>
          <cell r="AF10" t="str">
            <v>×</v>
          </cell>
          <cell r="AH10" t="str">
            <v>①会計法第29条の3第4項（契約の性質又は目的が競争を許さない場合）</v>
          </cell>
          <cell r="AI10" t="str">
            <v>公募を実施した結果、応募者が１者であり競争を許さないことから、会計法29条の３第４項に該当するため。</v>
          </cell>
          <cell r="BC10" t="str">
            <v>予定価格</v>
          </cell>
          <cell r="BD10" t="str">
            <v>○</v>
          </cell>
          <cell r="BE10" t="str">
            <v>×</v>
          </cell>
          <cell r="BF10" t="str">
            <v>○</v>
          </cell>
          <cell r="BG10" t="str">
            <v>○</v>
          </cell>
          <cell r="BI10" t="str">
            <v>⑨物品等賃借</v>
          </cell>
          <cell r="BJ10" t="str">
            <v/>
          </cell>
          <cell r="BL10" t="str">
            <v/>
          </cell>
          <cell r="BM10" t="str">
            <v>○</v>
          </cell>
          <cell r="BN10" t="b">
            <v>1</v>
          </cell>
          <cell r="BO10" t="b">
            <v>1</v>
          </cell>
        </row>
        <row r="11">
          <cell r="F11">
            <v>2</v>
          </cell>
          <cell r="G11" t="str">
            <v>Dl149</v>
          </cell>
          <cell r="H11" t="str">
            <v>⑨物品等賃借</v>
          </cell>
          <cell r="I11" t="str">
            <v>令和6年分確定申告期における署外申告会場の借上げ（福岡税務署及び博多税務署）
令和7年2月7日～令和7年3月19日</v>
          </cell>
          <cell r="J11" t="str">
            <v>支出負担行為担当官
福岡国税局総務部次長
古賀山　章
福岡県福岡市博多区博多駅東２－１１－１</v>
          </cell>
          <cell r="M11">
            <v>45610</v>
          </cell>
          <cell r="N11" t="str">
            <v>ラブエフエム国際放送株式会社
福岡県福岡市中央区今泉１－１２－２３</v>
          </cell>
          <cell r="O11">
            <v>4290001008885</v>
          </cell>
          <cell r="P11" t="str">
            <v>⑥その他の法人等</v>
          </cell>
          <cell r="R11" t="str">
            <v>④随意契約（企画競争無し）</v>
          </cell>
          <cell r="S11" t="str">
            <v>●</v>
          </cell>
          <cell r="T11">
            <v>18546550</v>
          </cell>
          <cell r="U11">
            <v>17953100</v>
          </cell>
          <cell r="W11">
            <v>0.96799999999999997</v>
          </cell>
          <cell r="Z11" t="str">
            <v>×</v>
          </cell>
          <cell r="AA11" t="str">
            <v>②同種の他の契約の予定価格を類推されるおそれがあるため公表しない</v>
          </cell>
          <cell r="AB11">
            <v>1</v>
          </cell>
          <cell r="AC11">
            <v>0</v>
          </cell>
          <cell r="AD11" t="str">
            <v>×</v>
          </cell>
          <cell r="AE11" t="str">
            <v>公募案件</v>
          </cell>
          <cell r="AF11" t="str">
            <v>×</v>
          </cell>
          <cell r="AH11" t="str">
            <v>①会計法第29条の3第4項（契約の性質又は目的が競争を許さない場合）</v>
          </cell>
          <cell r="AI11" t="str">
            <v>公募を実施した結果、応募者が１者であり競争を許さないことから、会計法29条の３第４項に該当するため。</v>
          </cell>
          <cell r="BC11" t="str">
            <v>予定価格</v>
          </cell>
          <cell r="BD11" t="str">
            <v>○</v>
          </cell>
          <cell r="BE11" t="str">
            <v>×</v>
          </cell>
          <cell r="BF11" t="str">
            <v>○</v>
          </cell>
          <cell r="BG11" t="str">
            <v>○</v>
          </cell>
          <cell r="BI11" t="str">
            <v>⑨物品等賃借</v>
          </cell>
          <cell r="BJ11" t="str">
            <v/>
          </cell>
          <cell r="BL11">
            <v>1</v>
          </cell>
          <cell r="BM11" t="str">
            <v>○</v>
          </cell>
          <cell r="BN11" t="b">
            <v>1</v>
          </cell>
          <cell r="BO11" t="b">
            <v>1</v>
          </cell>
        </row>
        <row r="12">
          <cell r="F12">
            <v>3</v>
          </cell>
          <cell r="G12" t="str">
            <v>Dl150</v>
          </cell>
          <cell r="H12" t="str">
            <v>⑨物品等賃借</v>
          </cell>
          <cell r="I12" t="str">
            <v>令和6年分確定申告期における署外申告会場の借上げ（西福岡税務署）
令和7年2月8日～令和7年3月19日</v>
          </cell>
          <cell r="J12" t="str">
            <v>支出負担行為担当官
福岡国税局総務部次長
古賀山　章
福岡県福岡市博多区博多駅東２－１１－１</v>
          </cell>
          <cell r="M12">
            <v>45610</v>
          </cell>
          <cell r="N12" t="str">
            <v>福岡タワー株式会社
福岡県福岡市早良区百道浜２－３－２６</v>
          </cell>
          <cell r="O12">
            <v>4290001005643</v>
          </cell>
          <cell r="P12" t="str">
            <v>⑥その他の法人等</v>
          </cell>
          <cell r="R12" t="str">
            <v>④随意契約（企画競争無し）</v>
          </cell>
          <cell r="S12" t="str">
            <v>●</v>
          </cell>
          <cell r="T12">
            <v>8174716</v>
          </cell>
          <cell r="U12">
            <v>7439168</v>
          </cell>
          <cell r="W12">
            <v>0.91</v>
          </cell>
          <cell r="Z12" t="str">
            <v>×</v>
          </cell>
          <cell r="AA12" t="str">
            <v>②同種の他の契約の予定価格を類推されるおそれがあるため公表しない</v>
          </cell>
          <cell r="AB12">
            <v>1</v>
          </cell>
          <cell r="AC12">
            <v>0</v>
          </cell>
          <cell r="AD12" t="str">
            <v>×</v>
          </cell>
          <cell r="AE12" t="str">
            <v>公募案件</v>
          </cell>
          <cell r="AF12" t="str">
            <v>×</v>
          </cell>
          <cell r="AH12" t="str">
            <v>①会計法第29条の3第4項（契約の性質又は目的が競争を許さない場合）</v>
          </cell>
          <cell r="AI12" t="str">
            <v>公募を実施した結果、応募者が１者であり競争を許さないことから、会計法29条の３第４項に該当するため。</v>
          </cell>
          <cell r="BC12" t="str">
            <v>予定価格</v>
          </cell>
          <cell r="BD12" t="str">
            <v>○</v>
          </cell>
          <cell r="BE12" t="str">
            <v>×</v>
          </cell>
          <cell r="BF12" t="str">
            <v>○</v>
          </cell>
          <cell r="BG12" t="str">
            <v>○</v>
          </cell>
          <cell r="BI12" t="str">
            <v>⑨物品等賃借</v>
          </cell>
          <cell r="BJ12" t="str">
            <v/>
          </cell>
          <cell r="BL12" t="str">
            <v/>
          </cell>
          <cell r="BM12" t="str">
            <v>○</v>
          </cell>
          <cell r="BN12" t="b">
            <v>1</v>
          </cell>
          <cell r="BO12" t="b">
            <v>1</v>
          </cell>
        </row>
        <row r="13">
          <cell r="F13">
            <v>4</v>
          </cell>
          <cell r="G13" t="str">
            <v>Dl151</v>
          </cell>
          <cell r="H13" t="str">
            <v>⑨物品等賃借</v>
          </cell>
          <cell r="I13" t="str">
            <v>令和6年分確定申告期における署外申告会場の借上げ（筑紫税務署）
令和7年2月6日～令和7年3月19日</v>
          </cell>
          <cell r="J13" t="str">
            <v>支出負担行為担当官
福岡国税局総務部次長
古賀山　章
福岡県福岡市博多区博多駅東２－１１－１</v>
          </cell>
          <cell r="M13">
            <v>45610</v>
          </cell>
          <cell r="N13" t="str">
            <v>イオンモール株式会社イオンモール筑紫野
福岡県筑紫野市立明寺４３４－１</v>
          </cell>
          <cell r="O13">
            <v>5040001000461</v>
          </cell>
          <cell r="P13" t="str">
            <v>⑥その他の法人等</v>
          </cell>
          <cell r="R13" t="str">
            <v>④随意契約（企画競争無し）</v>
          </cell>
          <cell r="S13" t="str">
            <v>●</v>
          </cell>
          <cell r="T13">
            <v>3778390</v>
          </cell>
          <cell r="U13">
            <v>3778390</v>
          </cell>
          <cell r="W13">
            <v>1</v>
          </cell>
          <cell r="Z13" t="str">
            <v>×</v>
          </cell>
          <cell r="AA13" t="str">
            <v>②同種の他の契約の予定価格を類推されるおそれがあるため公表しない</v>
          </cell>
          <cell r="AB13">
            <v>1</v>
          </cell>
          <cell r="AC13">
            <v>0</v>
          </cell>
          <cell r="AD13" t="str">
            <v>×</v>
          </cell>
          <cell r="AE13" t="str">
            <v>公募案件</v>
          </cell>
          <cell r="AF13" t="str">
            <v>×</v>
          </cell>
          <cell r="AH13" t="str">
            <v>①会計法第29条の3第4項（契約の性質又は目的が競争を許さない場合）</v>
          </cell>
          <cell r="AI13" t="str">
            <v>公募を実施した結果、応募者が１者であり競争を許さないことから、会計法29条の３第４項に該当するため。</v>
          </cell>
          <cell r="BC13" t="str">
            <v>予定価格</v>
          </cell>
          <cell r="BD13" t="str">
            <v>○</v>
          </cell>
          <cell r="BE13" t="str">
            <v>×</v>
          </cell>
          <cell r="BF13" t="str">
            <v>○</v>
          </cell>
          <cell r="BG13" t="str">
            <v>○</v>
          </cell>
          <cell r="BI13" t="str">
            <v>⑨物品等賃借</v>
          </cell>
          <cell r="BJ13" t="str">
            <v/>
          </cell>
          <cell r="BL13" t="str">
            <v/>
          </cell>
          <cell r="BM13" t="str">
            <v>○</v>
          </cell>
          <cell r="BN13" t="b">
            <v>1</v>
          </cell>
          <cell r="BO13" t="b">
            <v>1</v>
          </cell>
        </row>
        <row r="14">
          <cell r="F14">
            <v>5</v>
          </cell>
          <cell r="G14" t="str">
            <v>Dl152</v>
          </cell>
          <cell r="H14" t="str">
            <v>⑨物品等賃借</v>
          </cell>
          <cell r="I14" t="str">
            <v>令和6年分確定申告期における署外申告会場の借上げ（長崎税務署）
令和7年2月10日～令和7年3月19日</v>
          </cell>
          <cell r="J14" t="str">
            <v>支出負担行為担当官
福岡国税局総務部次長
古賀山　章
福岡県福岡市博多区博多駅東２－１１－１</v>
          </cell>
          <cell r="M14">
            <v>45610</v>
          </cell>
          <cell r="N14" t="str">
            <v>株式会社長崎新聞文化ホール
長崎県長崎市茂里町３－１</v>
          </cell>
          <cell r="O14">
            <v>1310001001378</v>
          </cell>
          <cell r="P14" t="str">
            <v>⑥その他の法人等</v>
          </cell>
          <cell r="R14" t="str">
            <v>④随意契約（企画競争無し）</v>
          </cell>
          <cell r="S14" t="str">
            <v>●</v>
          </cell>
          <cell r="T14">
            <v>11941875</v>
          </cell>
          <cell r="U14">
            <v>7993062</v>
          </cell>
          <cell r="W14">
            <v>0.66900000000000004</v>
          </cell>
          <cell r="Z14" t="str">
            <v>×</v>
          </cell>
          <cell r="AA14" t="str">
            <v>②同種の他の契約の予定価格を類推されるおそれがあるため公表しない</v>
          </cell>
          <cell r="AB14">
            <v>1</v>
          </cell>
          <cell r="AC14">
            <v>0</v>
          </cell>
          <cell r="AD14" t="str">
            <v>×</v>
          </cell>
          <cell r="AE14" t="str">
            <v>公募案件</v>
          </cell>
          <cell r="AF14" t="str">
            <v>×</v>
          </cell>
          <cell r="AH14" t="str">
            <v>①会計法第29条の3第4項（契約の性質又は目的が競争を許さない場合）</v>
          </cell>
          <cell r="AI14" t="str">
            <v>公募を実施した結果、応募者が１者であり競争を許さないことから、会計法29条の３第４項に該当するため。</v>
          </cell>
          <cell r="BC14" t="str">
            <v>予定価格</v>
          </cell>
          <cell r="BD14" t="str">
            <v>○</v>
          </cell>
          <cell r="BE14" t="str">
            <v>×</v>
          </cell>
          <cell r="BF14" t="str">
            <v>○</v>
          </cell>
          <cell r="BG14" t="str">
            <v>○</v>
          </cell>
          <cell r="BI14" t="str">
            <v>⑨物品等賃借</v>
          </cell>
          <cell r="BJ14" t="str">
            <v/>
          </cell>
          <cell r="BL14" t="str">
            <v/>
          </cell>
          <cell r="BM14" t="str">
            <v>○</v>
          </cell>
          <cell r="BN14" t="b">
            <v>1</v>
          </cell>
          <cell r="BO14" t="b">
            <v>1</v>
          </cell>
        </row>
        <row r="15">
          <cell r="F15" t="str">
            <v/>
          </cell>
          <cell r="G15" t="str">
            <v>Dl153</v>
          </cell>
          <cell r="H15" t="str">
            <v>⑩役務</v>
          </cell>
          <cell r="I15" t="str">
            <v>令和６年度福岡資料センターにおける労働者派遣業務
762人日</v>
          </cell>
          <cell r="J15" t="str">
            <v>支出負担行為担当官
福岡国税局総務部次長
古賀山　章
福岡県福岡市博多区博多駅東２－１１－１</v>
          </cell>
          <cell r="M15">
            <v>45616</v>
          </cell>
          <cell r="N15" t="str">
            <v>株式会社ケー・デー・シー
東京都港区虎ノ門４－２－１２</v>
          </cell>
          <cell r="O15">
            <v>3010401097680</v>
          </cell>
          <cell r="P15" t="str">
            <v>⑥その他の法人等</v>
          </cell>
          <cell r="R15" t="str">
            <v>①一般競争入札</v>
          </cell>
          <cell r="T15">
            <v>9745751</v>
          </cell>
          <cell r="U15" t="str">
            <v>＠1295.8円</v>
          </cell>
          <cell r="V15">
            <v>6911797</v>
          </cell>
          <cell r="W15">
            <v>0.70899999999999996</v>
          </cell>
          <cell r="Z15" t="str">
            <v>×</v>
          </cell>
          <cell r="AA15" t="str">
            <v>②同種の他の契約の予定価格を類推されるおそれがあるため公表しない</v>
          </cell>
          <cell r="AB15">
            <v>4</v>
          </cell>
          <cell r="AC15">
            <v>3</v>
          </cell>
          <cell r="AD15" t="str">
            <v>○</v>
          </cell>
          <cell r="AF15" t="str">
            <v>×</v>
          </cell>
          <cell r="BC15" t="str">
            <v>年間支払金額</v>
          </cell>
          <cell r="BD15" t="str">
            <v>○</v>
          </cell>
          <cell r="BE15" t="str">
            <v>×</v>
          </cell>
          <cell r="BF15" t="str">
            <v>×</v>
          </cell>
          <cell r="BG15" t="str">
            <v>×</v>
          </cell>
          <cell r="BI15" t="str">
            <v>⑩役務</v>
          </cell>
          <cell r="BJ15" t="str">
            <v>単価契約</v>
          </cell>
          <cell r="BL15" t="str">
            <v/>
          </cell>
          <cell r="BM15" t="str">
            <v>○</v>
          </cell>
          <cell r="BN15" t="b">
            <v>1</v>
          </cell>
          <cell r="BO15" t="b">
            <v>0</v>
          </cell>
        </row>
        <row r="16">
          <cell r="F16" t="str">
            <v/>
          </cell>
          <cell r="G16" t="str">
            <v>Dl154</v>
          </cell>
          <cell r="H16" t="str">
            <v>⑩役務</v>
          </cell>
          <cell r="I16" t="str">
            <v>福岡国税局電話相談センターと確定申告テレホンセンター間のネットワーク回線構築業務等
一式</v>
          </cell>
          <cell r="J16" t="str">
            <v>支出負担行為担当官
福岡国税局総務部次長
古賀山　章
福岡県福岡市博多区博多駅東２－１１－１</v>
          </cell>
          <cell r="M16">
            <v>45618</v>
          </cell>
          <cell r="N16" t="str">
            <v xml:space="preserve">西日本電信電話株式会社九州支店
福岡県福岡市博多区博多駅東３－２－２８
</v>
          </cell>
          <cell r="O16">
            <v>7120001077523</v>
          </cell>
          <cell r="P16" t="str">
            <v>⑥その他の法人等</v>
          </cell>
          <cell r="R16" t="str">
            <v>①一般競争入札</v>
          </cell>
          <cell r="T16">
            <v>3855526</v>
          </cell>
          <cell r="U16">
            <v>3424190</v>
          </cell>
          <cell r="W16">
            <v>0.88800000000000001</v>
          </cell>
          <cell r="Z16" t="str">
            <v>×</v>
          </cell>
          <cell r="AA16" t="str">
            <v>②同種の他の契約の予定価格を類推されるおそれがあるため公表しない</v>
          </cell>
          <cell r="AB16">
            <v>1</v>
          </cell>
          <cell r="AC16">
            <v>0</v>
          </cell>
          <cell r="AD16" t="str">
            <v>○</v>
          </cell>
          <cell r="AF16" t="str">
            <v>×</v>
          </cell>
          <cell r="AR16" t="str">
            <v>×</v>
          </cell>
          <cell r="AV16" t="str">
            <v>⑧人材の確保や体制整備に時間が足りないと判断している可能性があるもの</v>
          </cell>
          <cell r="BC16" t="str">
            <v>予定価格</v>
          </cell>
          <cell r="BD16" t="str">
            <v>○</v>
          </cell>
          <cell r="BE16" t="str">
            <v>×</v>
          </cell>
          <cell r="BF16" t="str">
            <v>○</v>
          </cell>
          <cell r="BG16" t="str">
            <v>○</v>
          </cell>
          <cell r="BI16" t="str">
            <v>⑩役務</v>
          </cell>
          <cell r="BJ16" t="str">
            <v/>
          </cell>
          <cell r="BL16" t="str">
            <v/>
          </cell>
          <cell r="BM16" t="str">
            <v>○</v>
          </cell>
          <cell r="BN16" t="b">
            <v>1</v>
          </cell>
          <cell r="BO16" t="b">
            <v>1</v>
          </cell>
        </row>
        <row r="17">
          <cell r="F17">
            <v>6</v>
          </cell>
          <cell r="G17" t="str">
            <v>Dl155</v>
          </cell>
          <cell r="H17" t="str">
            <v>⑩役務</v>
          </cell>
          <cell r="I17" t="str">
            <v>確定申告期に実施する税理士による無料申告相談の委託業務
1,493人日</v>
          </cell>
          <cell r="J17" t="str">
            <v>支出負担行為担当官
福岡国税局総務部次長
古賀山　章
福岡県福岡市博多区博多駅東２－１１－１</v>
          </cell>
          <cell r="M17">
            <v>45622</v>
          </cell>
          <cell r="N17" t="str">
            <v>九州北部税理士会
福岡県福岡市博多区博多駅南１－１３－２１</v>
          </cell>
          <cell r="O17">
            <v>3290005002893</v>
          </cell>
          <cell r="P17" t="str">
            <v>⑥その他の法人等</v>
          </cell>
          <cell r="R17" t="str">
            <v>④随意契約（企画競争無し）</v>
          </cell>
          <cell r="S17" t="str">
            <v>○</v>
          </cell>
          <cell r="T17">
            <v>28032264</v>
          </cell>
          <cell r="U17">
            <v>28032264</v>
          </cell>
          <cell r="W17">
            <v>1</v>
          </cell>
          <cell r="Z17" t="str">
            <v>×</v>
          </cell>
          <cell r="AA17" t="str">
            <v>②同種の他の契約の予定価格を類推されるおそれがあるため公表しない</v>
          </cell>
          <cell r="AB17">
            <v>1</v>
          </cell>
          <cell r="AC17">
            <v>0</v>
          </cell>
          <cell r="AD17" t="str">
            <v>×</v>
          </cell>
          <cell r="AE17" t="str">
            <v>公募案件</v>
          </cell>
          <cell r="AF17" t="str">
            <v>×</v>
          </cell>
          <cell r="AH17" t="str">
            <v>①会計法第29条の3第4項（契約の性質又は目的が競争を許さない場合）</v>
          </cell>
          <cell r="AI17" t="str">
            <v>公募を実施した結果、応募者が１者であり競争を許さないことから、会計法29条の３第４項に該当するため。</v>
          </cell>
          <cell r="BC17" t="str">
            <v>予定価格</v>
          </cell>
          <cell r="BD17" t="str">
            <v>○</v>
          </cell>
          <cell r="BE17" t="str">
            <v>×</v>
          </cell>
          <cell r="BF17" t="str">
            <v>○</v>
          </cell>
          <cell r="BG17" t="str">
            <v>○</v>
          </cell>
          <cell r="BI17" t="str">
            <v>⑩役務</v>
          </cell>
          <cell r="BJ17" t="str">
            <v/>
          </cell>
          <cell r="BL17">
            <v>1</v>
          </cell>
          <cell r="BM17" t="str">
            <v>○</v>
          </cell>
          <cell r="BN17" t="b">
            <v>1</v>
          </cell>
          <cell r="BO17" t="b">
            <v>1</v>
          </cell>
        </row>
        <row r="18">
          <cell r="W18" t="str">
            <v>－</v>
          </cell>
          <cell r="BC18" t="str">
            <v>予定価格</v>
          </cell>
          <cell r="BD18" t="str">
            <v>×</v>
          </cell>
          <cell r="BE18" t="str">
            <v>×</v>
          </cell>
          <cell r="BF18" t="str">
            <v>×</v>
          </cell>
          <cell r="BG18" t="str">
            <v>×</v>
          </cell>
          <cell r="BI18">
            <v>0</v>
          </cell>
          <cell r="BJ18" t="str">
            <v/>
          </cell>
          <cell r="BL18" t="str">
            <v/>
          </cell>
          <cell r="BM18" t="str">
            <v>○</v>
          </cell>
          <cell r="BN18" t="b">
            <v>1</v>
          </cell>
          <cell r="BO18" t="b">
            <v>1</v>
          </cell>
        </row>
        <row r="19">
          <cell r="W19" t="str">
            <v>－</v>
          </cell>
          <cell r="BC19" t="str">
            <v>予定価格</v>
          </cell>
          <cell r="BD19" t="str">
            <v>×</v>
          </cell>
          <cell r="BE19" t="str">
            <v>×</v>
          </cell>
          <cell r="BF19" t="str">
            <v>×</v>
          </cell>
          <cell r="BG19" t="str">
            <v>×</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I24">
            <v>0</v>
          </cell>
          <cell r="BJ24" t="str">
            <v/>
          </cell>
          <cell r="BL24" t="str">
            <v/>
          </cell>
          <cell r="BM24" t="str">
            <v>○</v>
          </cell>
          <cell r="BN24" t="b">
            <v>1</v>
          </cell>
          <cell r="BO24" t="b">
            <v>1</v>
          </cell>
        </row>
        <row r="25">
          <cell r="F25" t="str">
            <v/>
          </cell>
          <cell r="W25" t="str">
            <v>－</v>
          </cell>
          <cell r="BC25" t="str">
            <v>予定価格</v>
          </cell>
          <cell r="BD25" t="str">
            <v>×</v>
          </cell>
          <cell r="BE25" t="str">
            <v>×</v>
          </cell>
          <cell r="BF25" t="str">
            <v>×</v>
          </cell>
          <cell r="BG25" t="str">
            <v>×</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F28" t="str">
            <v/>
          </cell>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F29" t="str">
            <v/>
          </cell>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F30" t="str">
            <v/>
          </cell>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F31" t="str">
            <v/>
          </cell>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F32" t="str">
            <v/>
          </cell>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row r="1001">
          <cell r="W1001" t="str">
            <v>－</v>
          </cell>
          <cell r="BC1001" t="str">
            <v>予定価格</v>
          </cell>
          <cell r="BD1001" t="str">
            <v>×</v>
          </cell>
          <cell r="BE1001" t="str">
            <v>×</v>
          </cell>
          <cell r="BF1001" t="str">
            <v>×</v>
          </cell>
          <cell r="BG1001" t="str">
            <v>×</v>
          </cell>
          <cell r="BH1001" t="str">
            <v/>
          </cell>
          <cell r="BI1001">
            <v>0</v>
          </cell>
          <cell r="BJ1001" t="str">
            <v/>
          </cell>
          <cell r="BL1001" t="str">
            <v/>
          </cell>
          <cell r="BM1001" t="str">
            <v>○</v>
          </cell>
          <cell r="BN1001" t="b">
            <v>1</v>
          </cell>
          <cell r="BO1001" t="b">
            <v>1</v>
          </cell>
        </row>
        <row r="1002">
          <cell r="W1002" t="str">
            <v>－</v>
          </cell>
          <cell r="BC1002" t="str">
            <v>予定価格</v>
          </cell>
          <cell r="BD1002" t="str">
            <v>×</v>
          </cell>
          <cell r="BE1002" t="str">
            <v>×</v>
          </cell>
          <cell r="BF1002" t="str">
            <v>×</v>
          </cell>
          <cell r="BG1002" t="str">
            <v>×</v>
          </cell>
          <cell r="BH1002" t="str">
            <v/>
          </cell>
          <cell r="BI1002">
            <v>0</v>
          </cell>
          <cell r="BJ1002" t="str">
            <v/>
          </cell>
          <cell r="BL1002" t="str">
            <v/>
          </cell>
          <cell r="BM1002" t="str">
            <v>○</v>
          </cell>
          <cell r="BN1002" t="b">
            <v>1</v>
          </cell>
          <cell r="BO1002" t="b">
            <v>1</v>
          </cell>
        </row>
        <row r="1003">
          <cell r="W1003" t="str">
            <v>－</v>
          </cell>
          <cell r="BC1003" t="str">
            <v>予定価格</v>
          </cell>
          <cell r="BD1003" t="str">
            <v>×</v>
          </cell>
          <cell r="BE1003" t="str">
            <v>×</v>
          </cell>
          <cell r="BF1003" t="str">
            <v>×</v>
          </cell>
          <cell r="BG1003" t="str">
            <v>×</v>
          </cell>
          <cell r="BH1003" t="str">
            <v/>
          </cell>
          <cell r="BI1003">
            <v>0</v>
          </cell>
          <cell r="BJ1003" t="str">
            <v/>
          </cell>
          <cell r="BL1003" t="str">
            <v/>
          </cell>
          <cell r="BM1003" t="str">
            <v>○</v>
          </cell>
          <cell r="BN1003" t="b">
            <v>1</v>
          </cell>
          <cell r="BO1003" t="b">
            <v>1</v>
          </cell>
        </row>
        <row r="1004">
          <cell r="W1004" t="str">
            <v>－</v>
          </cell>
          <cell r="BC1004" t="str">
            <v>予定価格</v>
          </cell>
          <cell r="BD1004" t="str">
            <v>×</v>
          </cell>
          <cell r="BE1004" t="str">
            <v>×</v>
          </cell>
          <cell r="BF1004" t="str">
            <v>×</v>
          </cell>
          <cell r="BG1004" t="str">
            <v>×</v>
          </cell>
          <cell r="BH1004" t="str">
            <v/>
          </cell>
          <cell r="BI1004">
            <v>0</v>
          </cell>
          <cell r="BJ1004" t="str">
            <v/>
          </cell>
          <cell r="BL1004" t="str">
            <v/>
          </cell>
          <cell r="BM1004" t="str">
            <v>○</v>
          </cell>
          <cell r="BN1004" t="b">
            <v>1</v>
          </cell>
          <cell r="BO1004" t="b">
            <v>1</v>
          </cell>
        </row>
        <row r="1005">
          <cell r="W1005" t="str">
            <v>－</v>
          </cell>
          <cell r="BC1005" t="str">
            <v>予定価格</v>
          </cell>
          <cell r="BD1005" t="str">
            <v>×</v>
          </cell>
          <cell r="BE1005" t="str">
            <v>×</v>
          </cell>
          <cell r="BF1005" t="str">
            <v>×</v>
          </cell>
          <cell r="BG1005" t="str">
            <v>×</v>
          </cell>
          <cell r="BH1005" t="str">
            <v/>
          </cell>
          <cell r="BI1005">
            <v>0</v>
          </cell>
          <cell r="BJ1005" t="str">
            <v/>
          </cell>
          <cell r="BL1005" t="str">
            <v/>
          </cell>
          <cell r="BM1005" t="str">
            <v>○</v>
          </cell>
          <cell r="BN1005" t="b">
            <v>1</v>
          </cell>
          <cell r="BO1005" t="b">
            <v>1</v>
          </cell>
        </row>
        <row r="1006">
          <cell r="W1006" t="str">
            <v>－</v>
          </cell>
          <cell r="BC1006" t="str">
            <v>予定価格</v>
          </cell>
          <cell r="BD1006" t="str">
            <v>×</v>
          </cell>
          <cell r="BE1006" t="str">
            <v>×</v>
          </cell>
          <cell r="BF1006" t="str">
            <v>×</v>
          </cell>
          <cell r="BG1006" t="str">
            <v>×</v>
          </cell>
          <cell r="BH1006" t="str">
            <v/>
          </cell>
          <cell r="BI1006">
            <v>0</v>
          </cell>
          <cell r="BJ1006" t="str">
            <v/>
          </cell>
          <cell r="BL1006" t="str">
            <v/>
          </cell>
          <cell r="BM1006" t="str">
            <v>○</v>
          </cell>
          <cell r="BN1006" t="b">
            <v>1</v>
          </cell>
          <cell r="BO1006" t="b">
            <v>1</v>
          </cell>
        </row>
        <row r="1007">
          <cell r="W1007" t="str">
            <v>－</v>
          </cell>
          <cell r="BC1007" t="str">
            <v>予定価格</v>
          </cell>
          <cell r="BD1007" t="str">
            <v>×</v>
          </cell>
          <cell r="BE1007" t="str">
            <v>×</v>
          </cell>
          <cell r="BF1007" t="str">
            <v>×</v>
          </cell>
          <cell r="BG1007" t="str">
            <v>×</v>
          </cell>
          <cell r="BH1007" t="str">
            <v/>
          </cell>
          <cell r="BI1007">
            <v>0</v>
          </cell>
          <cell r="BJ1007" t="str">
            <v/>
          </cell>
          <cell r="BL1007" t="str">
            <v/>
          </cell>
          <cell r="BM1007" t="str">
            <v>○</v>
          </cell>
          <cell r="BN1007" t="b">
            <v>1</v>
          </cell>
          <cell r="BO1007" t="b">
            <v>1</v>
          </cell>
        </row>
        <row r="1008">
          <cell r="W1008" t="str">
            <v>－</v>
          </cell>
          <cell r="BC1008" t="str">
            <v>予定価格</v>
          </cell>
          <cell r="BD1008" t="str">
            <v>×</v>
          </cell>
          <cell r="BE1008" t="str">
            <v>×</v>
          </cell>
          <cell r="BF1008" t="str">
            <v>×</v>
          </cell>
          <cell r="BG1008" t="str">
            <v>×</v>
          </cell>
          <cell r="BH1008" t="str">
            <v/>
          </cell>
          <cell r="BI1008">
            <v>0</v>
          </cell>
          <cell r="BJ1008" t="str">
            <v/>
          </cell>
          <cell r="BL1008" t="str">
            <v/>
          </cell>
          <cell r="BM1008" t="str">
            <v>○</v>
          </cell>
          <cell r="BN1008" t="b">
            <v>1</v>
          </cell>
          <cell r="BO1008" t="b">
            <v>1</v>
          </cell>
        </row>
        <row r="1009">
          <cell r="W1009" t="str">
            <v>－</v>
          </cell>
          <cell r="BC1009" t="str">
            <v>予定価格</v>
          </cell>
          <cell r="BD1009" t="str">
            <v>×</v>
          </cell>
          <cell r="BE1009" t="str">
            <v>×</v>
          </cell>
          <cell r="BF1009" t="str">
            <v>×</v>
          </cell>
          <cell r="BG1009" t="str">
            <v>×</v>
          </cell>
          <cell r="BH1009" t="str">
            <v/>
          </cell>
          <cell r="BI1009">
            <v>0</v>
          </cell>
          <cell r="BJ1009" t="str">
            <v/>
          </cell>
          <cell r="BL1009" t="str">
            <v/>
          </cell>
          <cell r="BM1009" t="str">
            <v>○</v>
          </cell>
          <cell r="BN1009" t="b">
            <v>1</v>
          </cell>
          <cell r="BO1009" t="b">
            <v>1</v>
          </cell>
        </row>
        <row r="1010">
          <cell r="W1010" t="str">
            <v>－</v>
          </cell>
          <cell r="BC1010" t="str">
            <v>予定価格</v>
          </cell>
          <cell r="BD1010" t="str">
            <v>×</v>
          </cell>
          <cell r="BE1010" t="str">
            <v>×</v>
          </cell>
          <cell r="BF1010" t="str">
            <v>×</v>
          </cell>
          <cell r="BG1010" t="str">
            <v>×</v>
          </cell>
          <cell r="BH1010" t="str">
            <v/>
          </cell>
          <cell r="BI1010">
            <v>0</v>
          </cell>
          <cell r="BJ1010" t="str">
            <v/>
          </cell>
          <cell r="BL1010" t="str">
            <v/>
          </cell>
          <cell r="BM1010" t="str">
            <v>○</v>
          </cell>
          <cell r="BN1010" t="b">
            <v>1</v>
          </cell>
          <cell r="BO1010" t="b">
            <v>1</v>
          </cell>
        </row>
        <row r="1011">
          <cell r="W1011" t="str">
            <v>－</v>
          </cell>
          <cell r="BC1011" t="str">
            <v>予定価格</v>
          </cell>
          <cell r="BD1011" t="str">
            <v>×</v>
          </cell>
          <cell r="BE1011" t="str">
            <v>×</v>
          </cell>
          <cell r="BF1011" t="str">
            <v>×</v>
          </cell>
          <cell r="BG1011" t="str">
            <v>×</v>
          </cell>
          <cell r="BH1011" t="str">
            <v/>
          </cell>
          <cell r="BI1011">
            <v>0</v>
          </cell>
          <cell r="BJ1011" t="str">
            <v/>
          </cell>
          <cell r="BL1011" t="str">
            <v/>
          </cell>
          <cell r="BM1011" t="str">
            <v>○</v>
          </cell>
          <cell r="BN1011" t="b">
            <v>1</v>
          </cell>
          <cell r="BO1011" t="b">
            <v>1</v>
          </cell>
        </row>
        <row r="1012">
          <cell r="W1012" t="str">
            <v>－</v>
          </cell>
          <cell r="BC1012" t="str">
            <v>予定価格</v>
          </cell>
          <cell r="BD1012" t="str">
            <v>×</v>
          </cell>
          <cell r="BE1012" t="str">
            <v>×</v>
          </cell>
          <cell r="BF1012" t="str">
            <v>×</v>
          </cell>
          <cell r="BG1012" t="str">
            <v>×</v>
          </cell>
          <cell r="BH1012" t="str">
            <v/>
          </cell>
          <cell r="BI1012">
            <v>0</v>
          </cell>
          <cell r="BJ1012" t="str">
            <v/>
          </cell>
          <cell r="BL1012" t="str">
            <v/>
          </cell>
          <cell r="BM1012" t="str">
            <v>○</v>
          </cell>
          <cell r="BN1012" t="b">
            <v>1</v>
          </cell>
          <cell r="BO1012" t="b">
            <v>1</v>
          </cell>
        </row>
        <row r="1013">
          <cell r="W1013" t="str">
            <v>－</v>
          </cell>
          <cell r="BC1013" t="str">
            <v>予定価格</v>
          </cell>
          <cell r="BD1013" t="str">
            <v>×</v>
          </cell>
          <cell r="BE1013" t="str">
            <v>×</v>
          </cell>
          <cell r="BF1013" t="str">
            <v>×</v>
          </cell>
          <cell r="BG1013" t="str">
            <v>×</v>
          </cell>
          <cell r="BH1013" t="str">
            <v/>
          </cell>
          <cell r="BI1013">
            <v>0</v>
          </cell>
          <cell r="BJ1013" t="str">
            <v/>
          </cell>
          <cell r="BL1013" t="str">
            <v/>
          </cell>
          <cell r="BM1013" t="str">
            <v>○</v>
          </cell>
          <cell r="BN1013" t="b">
            <v>1</v>
          </cell>
          <cell r="BO1013" t="b">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0"/>
  <sheetViews>
    <sheetView showZeros="0" tabSelected="1" view="pageBreakPreview" topLeftCell="A4" zoomScale="85" zoomScaleNormal="100" zoomScaleSheetLayoutView="85" workbookViewId="0">
      <selection activeCell="B6" sqref="B6:O11"/>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3" customWidth="1"/>
    <col min="8" max="8" width="13.625" style="14"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 width="9" style="8"/>
    <col min="17" max="17" width="11.25" style="8" customWidth="1"/>
    <col min="18" max="16384" width="9" style="8"/>
  </cols>
  <sheetData>
    <row r="1" spans="1:17" ht="27.75" customHeight="1">
      <c r="A1" s="21"/>
      <c r="B1" s="28" t="s">
        <v>12</v>
      </c>
      <c r="C1" s="29"/>
      <c r="D1" s="29"/>
      <c r="E1" s="29"/>
      <c r="F1" s="29"/>
      <c r="G1" s="30"/>
      <c r="H1" s="29"/>
      <c r="I1" s="29"/>
      <c r="J1" s="29"/>
      <c r="K1" s="29"/>
      <c r="L1" s="29"/>
      <c r="M1" s="29"/>
      <c r="N1" s="29"/>
      <c r="O1" s="29"/>
    </row>
    <row r="2" spans="1:17">
      <c r="A2" s="22"/>
    </row>
    <row r="3" spans="1:17">
      <c r="A3" s="22"/>
      <c r="B3" s="10"/>
      <c r="O3" s="11"/>
    </row>
    <row r="4" spans="1:17" ht="21.95" customHeight="1">
      <c r="A4" s="22"/>
      <c r="B4" s="20" t="s">
        <v>1</v>
      </c>
      <c r="C4" s="20" t="s">
        <v>2</v>
      </c>
      <c r="D4" s="20" t="s">
        <v>3</v>
      </c>
      <c r="E4" s="20" t="s">
        <v>4</v>
      </c>
      <c r="F4" s="24" t="s">
        <v>5</v>
      </c>
      <c r="G4" s="26" t="s">
        <v>13</v>
      </c>
      <c r="H4" s="27" t="s">
        <v>6</v>
      </c>
      <c r="I4" s="20" t="s">
        <v>7</v>
      </c>
      <c r="J4" s="20" t="s">
        <v>8</v>
      </c>
      <c r="K4" s="31" t="s">
        <v>14</v>
      </c>
      <c r="L4" s="32" t="s">
        <v>9</v>
      </c>
      <c r="M4" s="32"/>
      <c r="N4" s="32"/>
      <c r="O4" s="15"/>
    </row>
    <row r="5" spans="1:17" s="12" customFormat="1" ht="36" customHeight="1">
      <c r="A5" s="23"/>
      <c r="B5" s="20"/>
      <c r="C5" s="20"/>
      <c r="D5" s="20"/>
      <c r="E5" s="20"/>
      <c r="F5" s="25"/>
      <c r="G5" s="26"/>
      <c r="H5" s="27"/>
      <c r="I5" s="20"/>
      <c r="J5" s="20"/>
      <c r="K5" s="31"/>
      <c r="L5" s="7" t="s">
        <v>10</v>
      </c>
      <c r="M5" s="7" t="s">
        <v>11</v>
      </c>
      <c r="N5" s="7" t="s">
        <v>0</v>
      </c>
      <c r="O5" s="7" t="s">
        <v>15</v>
      </c>
    </row>
    <row r="6" spans="1:17" s="12" customFormat="1" ht="69.95" customHeight="1">
      <c r="A6" s="7">
        <f>IF(MAX([9]令和6年度契約状況調査票!F5:F17)&gt;=ROW()-5,ROW()-5,"")</f>
        <v>1</v>
      </c>
      <c r="B6" s="2" t="str">
        <f>IF(A6="","",VLOOKUP(A6,[10]令和6年度契約状況調査票!$F:$AW,4,FALSE))</f>
        <v>令和6年分確定申告期における署外申告会場の借上げ（門司税務署及び小倉税務署）
令和7年2月6日～令和7年3月19日</v>
      </c>
      <c r="C6" s="1" t="str">
        <f>IF(A6="","",VLOOKUP(A6,[10]令和6年度契約状況調査票!$F:$AW,5,FALSE))</f>
        <v>支出負担行為担当官
福岡国税局総務部次長
古賀山　章
福岡県福岡市博多区博多駅東２－１１－１</v>
      </c>
      <c r="D6" s="16">
        <f>IF(A6="","",VLOOKUP(A6,[10]令和6年度契約状況調査票!$F:$AW,8,FALSE))</f>
        <v>45610</v>
      </c>
      <c r="E6" s="2" t="str">
        <f>IF(A6="","",VLOOKUP(A6,[10]令和6年度契約状況調査票!$F:$AW,9,FALSE))</f>
        <v>公益財団法人北九州観光コンベンション協会
福岡県北九州市小倉北区浅野３－８－１</v>
      </c>
      <c r="F6" s="3">
        <f>IF(A6="","",VLOOKUP(A6,[10]令和6年度契約状況調査票!$F:$AW,10,FALSE))</f>
        <v>5290805008056</v>
      </c>
      <c r="G6" s="17" t="str">
        <f>IF(A6="","",VLOOKUP(A6,[10]令和6年度契約状況調査票!$F:$AW,30,FALSE))</f>
        <v>公募を実施した結果、応募者が１者であり競争を許さないことから、会計法29条の３第４項に該当するため。</v>
      </c>
      <c r="H6" s="4" t="str">
        <f>IF(A6="","",IF(VLOOKUP(A6,[10]令和6年度契約状況調査票!$F:$AW,15,FALSE)="他官署で調達手続きを実施のため","他官署で調達手続きを実施のため",IF(VLOOKUP(A6,[10]令和6年度契約状況調査票!$F:$AW,22,FALSE)="②同種の他の契約の予定価格を類推されるおそれがあるため公表しない","同種の他の契約の予定価格を類推されるおそれがあるため公表しない",IF(VLOOKUP(A6,[10]令和6年度契約状況調査票!$F:$AW,22,FALSE)="－","－",IF(VLOOKUP(A6,[10]令和6年度契約状況調査票!$F:$AW,6,FALSE)&lt;&gt;"",TEXT(VLOOKUP(A6,[10]令和6年度契約状況調査票!$F:$AW,15,FALSE),"#,##0円")&amp;CHAR(10)&amp;"(A)",VLOOKUP(A6,[10]令和6年度契約状況調査票!$F:$AW,15,FALSE))))))</f>
        <v>同種の他の契約の予定価格を類推されるおそれがあるため公表しない</v>
      </c>
      <c r="I6" s="4">
        <f>IF(A6="","",VLOOKUP(A6,[10]令和6年度契約状況調査票!$F:$AW,16,FALSE))</f>
        <v>4399000</v>
      </c>
      <c r="J6" s="5" t="str">
        <f>IF(A6="","",IF(VLOOKUP(A6,[10]令和6年度契約状況調査票!$F:$AW,15,FALSE)="他官署で調達手続きを実施のため","－",IF(VLOOKUP(A6,[10]令和6年度契約状況調査票!$F:$AW,22,FALSE)="②同種の他の契約の予定価格を類推されるおそれがあるため公表しない","－",IF(VLOOKUP(A6,[10]令和6年度契約状況調査票!$F:$AW,22,FALSE)="－","－",IF(VLOOKUP(A6,[10]令和6年度契約状況調査票!$F:$AW,6,FALSE)&lt;&gt;"",TEXT(VLOOKUP(A6,[10]令和6年度契約状況調査票!$F:$AW,18,FALSE),"#.0%")&amp;CHAR(10)&amp;"(B/A×100)",VLOOKUP(A6,[10]令和6年度契約状況調査票!$F:$AW,18,FALSE))))))</f>
        <v>－</v>
      </c>
      <c r="K6" s="18"/>
      <c r="L6" s="5" t="str">
        <f>IF(A6="","",IF(VLOOKUP(A6,[10]令和6年度契約状況調査票!$F:$AW,11,FALSE)="①公益社団法人","公社",IF(VLOOKUP(A6,[10]令和6年度契約状況調査票!$F:$AW,11,FALSE)="②公益財団法人","公財","")))</f>
        <v>公財</v>
      </c>
      <c r="M6" s="5" t="str">
        <f>IF(A6="","",VLOOKUP(A6,[10]令和6年度契約状況調査票!$F:$AW,12,FALSE))</f>
        <v>都道府県所管</v>
      </c>
      <c r="N6" s="18">
        <v>1</v>
      </c>
      <c r="O6" s="6">
        <f>IF(A6="","",IF(AND(Q6="○",P6="分担契約/単価契約"),"単価契約"&amp;CHAR(10)&amp;"予定調達総額 "&amp;TEXT(VLOOKUP(A6,[10]令和6年度契約状況調査票!$F:$AW,15,FALSE),"#,##0円")&amp;"(B)"&amp;CHAR(10)&amp;"分担契約"&amp;CHAR(10)&amp;VLOOKUP(A6,[10]令和6年度契約状況調査票!$F:$AW,31,FALSE),IF(AND(Q6="○",P6="分担契約"),"分担契約"&amp;CHAR(10)&amp;"契約総額 "&amp;TEXT(VLOOKUP(A6,[10]令和6年度契約状況調査票!$F:$AW,15,FALSE),"#,##0円")&amp;"(B)"&amp;CHAR(10)&amp;VLOOKUP(A6,[10]令和6年度契約状況調査票!$F:$AW,31,FALSE),(IF(P6="分担契約/単価契約","単価契約"&amp;CHAR(10)&amp;"予定調達総額 "&amp;TEXT(VLOOKUP(A6,[10]令和6年度契約状況調査票!$F:$AW,15,FALSE),"#,##0円")&amp;CHAR(10)&amp;"分担契約"&amp;CHAR(10)&amp;VLOOKUP(A6,[10]令和6年度契約状況調査票!$F:$AW,31,FALSE),IF(P6="分担契約","分担契約"&amp;CHAR(10)&amp;"契約総額 "&amp;TEXT(VLOOKUP(A6,[10]令和6年度契約状況調査票!$F:$AW,15,FALSE),"#,##0円")&amp;CHAR(10)&amp;VLOOKUP(A6,[10]令和6年度契約状況調査票!$F:$AW,31,FALSE),IF(P6="単価契約","単価契約"&amp;CHAR(10)&amp;"予定調達総額 "&amp;TEXT(VLOOKUP(A6,[10]令和6年度契約状況調査票!$F:$AW,15,FALSE),"#,##0円")&amp;CHAR(10)&amp;VLOOKUP(A6,[10]令和6年度契約状況調査票!$F:$AW,31,FALSE),VLOOKUP(A6,[10]令和6年度契約状況調査票!$F:$AW,31,FALSE))))))))</f>
        <v>0</v>
      </c>
      <c r="P6" s="12" t="str">
        <f>IF(A6="","",VLOOKUP(A6,[9]令和6年度契約状況調査票!$F:$CE,52,FALSE))</f>
        <v>×</v>
      </c>
      <c r="Q6" s="12" t="str">
        <f>IF(A6="","",IF(VLOOKUP(A6,[9]令和6年度契約状況調査票!$F:$AW,13,FALSE)="他官署で調達手続きを実施のため","×",IF(VLOOKUP(A6,[9]令和6年度契約状況調査票!$F:$AW,20,FALSE)="②同種の他の契約の予定価格を類推されるおそれがあるため公表しない","×","○")))</f>
        <v>○</v>
      </c>
    </row>
    <row r="7" spans="1:17" s="12" customFormat="1" ht="69.95" customHeight="1">
      <c r="A7" s="7">
        <f>IF(MAX([9]令和6年度契約状況調査票!F6:F28)&gt;=ROW()-5,ROW()-5,"")</f>
        <v>2</v>
      </c>
      <c r="B7" s="2" t="str">
        <f>IF(A7="","",VLOOKUP(A7,[10]令和6年度契約状況調査票!$F:$AW,4,FALSE))</f>
        <v>令和6年分確定申告期における署外申告会場の借上げ（福岡税務署及び博多税務署）
令和7年2月7日～令和7年3月19日</v>
      </c>
      <c r="C7" s="1" t="str">
        <f>IF(A7="","",VLOOKUP(A7,[10]令和6年度契約状況調査票!$F:$AW,5,FALSE))</f>
        <v>支出負担行為担当官
福岡国税局総務部次長
古賀山　章
福岡県福岡市博多区博多駅東２－１１－１</v>
      </c>
      <c r="D7" s="16">
        <f>IF(A7="","",VLOOKUP(A7,[10]令和6年度契約状況調査票!$F:$AW,8,FALSE))</f>
        <v>45610</v>
      </c>
      <c r="E7" s="2" t="str">
        <f>IF(A7="","",VLOOKUP(A7,[10]令和6年度契約状況調査票!$F:$AW,9,FALSE))</f>
        <v>ラブエフエム国際放送株式会社
福岡県福岡市中央区今泉１－１２－２３</v>
      </c>
      <c r="F7" s="3">
        <f>IF(A7="","",VLOOKUP(A7,[10]令和6年度契約状況調査票!$F:$AW,10,FALSE))</f>
        <v>4290001008885</v>
      </c>
      <c r="G7" s="17" t="str">
        <f>IF(A7="","",VLOOKUP(A7,[10]令和6年度契約状況調査票!$F:$AW,30,FALSE))</f>
        <v>公募を実施した結果、応募者が１者であり競争を許さないことから、会計法29条の３第４項に該当するため。</v>
      </c>
      <c r="H7" s="4" t="str">
        <f>IF(A7="","",IF(VLOOKUP(A7,[10]令和6年度契約状況調査票!$F:$AW,15,FALSE)="他官署で調達手続きを実施のため","他官署で調達手続きを実施のため",IF(VLOOKUP(A7,[10]令和6年度契約状況調査票!$F:$AW,22,FALSE)="②同種の他の契約の予定価格を類推されるおそれがあるため公表しない","同種の他の契約の予定価格を類推されるおそれがあるため公表しない",IF(VLOOKUP(A7,[10]令和6年度契約状況調査票!$F:$AW,22,FALSE)="－","－",IF(VLOOKUP(A7,[10]令和6年度契約状況調査票!$F:$AW,6,FALSE)&lt;&gt;"",TEXT(VLOOKUP(A7,[10]令和6年度契約状況調査票!$F:$AW,15,FALSE),"#,##0円")&amp;CHAR(10)&amp;"(A)",VLOOKUP(A7,[10]令和6年度契約状況調査票!$F:$AW,15,FALSE))))))</f>
        <v>同種の他の契約の予定価格を類推されるおそれがあるため公表しない</v>
      </c>
      <c r="I7" s="4">
        <f>IF(A7="","",VLOOKUP(A7,[10]令和6年度契約状況調査票!$F:$AW,16,FALSE))</f>
        <v>17953100</v>
      </c>
      <c r="J7" s="5" t="str">
        <f>IF(A7="","",IF(VLOOKUP(A7,[10]令和6年度契約状況調査票!$F:$AW,15,FALSE)="他官署で調達手続きを実施のため","－",IF(VLOOKUP(A7,[10]令和6年度契約状況調査票!$F:$AW,22,FALSE)="②同種の他の契約の予定価格を類推されるおそれがあるため公表しない","－",IF(VLOOKUP(A7,[10]令和6年度契約状況調査票!$F:$AW,22,FALSE)="－","－",IF(VLOOKUP(A7,[10]令和6年度契約状況調査票!$F:$AW,6,FALSE)&lt;&gt;"",TEXT(VLOOKUP(A7,[10]令和6年度契約状況調査票!$F:$AW,18,FALSE),"#.0%")&amp;CHAR(10)&amp;"(B/A×100)",VLOOKUP(A7,[10]令和6年度契約状況調査票!$F:$AW,18,FALSE))))))</f>
        <v>－</v>
      </c>
      <c r="K7" s="18"/>
      <c r="L7" s="5" t="str">
        <f>IF(A7="","",IF(VLOOKUP(A7,[10]令和6年度契約状況調査票!$F:$AW,11,FALSE)="①公益社団法人","公社",IF(VLOOKUP(A7,[10]令和6年度契約状況調査票!$F:$AW,11,FALSE)="②公益財団法人","公財","")))</f>
        <v/>
      </c>
      <c r="M7" s="5">
        <f>IF(A7="","",VLOOKUP(A7,[10]令和6年度契約状況調査票!$F:$AW,12,FALSE))</f>
        <v>0</v>
      </c>
      <c r="N7" s="18" t="str">
        <f>IF(A7="","",IF(VLOOKUP(A7,[10]令和6年度契約状況調査票!$F:$AW,12,FALSE)="国所管",VLOOKUP(A7,[10]令和6年度契約状況調査票!$F:$AW,23,FALSE),""))</f>
        <v/>
      </c>
      <c r="O7" s="6">
        <f>IF(A7="","",IF(AND(Q7="○",P7="分担契約/単価契約"),"単価契約"&amp;CHAR(10)&amp;"予定調達総額 "&amp;TEXT(VLOOKUP(A7,[10]令和6年度契約状況調査票!$F:$AW,15,FALSE),"#,##0円")&amp;"(B)"&amp;CHAR(10)&amp;"分担契約"&amp;CHAR(10)&amp;VLOOKUP(A7,[10]令和6年度契約状況調査票!$F:$AW,31,FALSE),IF(AND(Q7="○",P7="分担契約"),"分担契約"&amp;CHAR(10)&amp;"契約総額 "&amp;TEXT(VLOOKUP(A7,[10]令和6年度契約状況調査票!$F:$AW,15,FALSE),"#,##0円")&amp;"(B)"&amp;CHAR(10)&amp;VLOOKUP(A7,[10]令和6年度契約状況調査票!$F:$AW,31,FALSE),(IF(P7="分担契約/単価契約","単価契約"&amp;CHAR(10)&amp;"予定調達総額 "&amp;TEXT(VLOOKUP(A7,[10]令和6年度契約状況調査票!$F:$AW,15,FALSE),"#,##0円")&amp;CHAR(10)&amp;"分担契約"&amp;CHAR(10)&amp;VLOOKUP(A7,[10]令和6年度契約状況調査票!$F:$AW,31,FALSE),IF(P7="分担契約","分担契約"&amp;CHAR(10)&amp;"契約総額 "&amp;TEXT(VLOOKUP(A7,[10]令和6年度契約状況調査票!$F:$AW,15,FALSE),"#,##0円")&amp;CHAR(10)&amp;VLOOKUP(A7,[10]令和6年度契約状況調査票!$F:$AW,31,FALSE),IF(P7="単価契約","単価契約"&amp;CHAR(10)&amp;"予定調達総額 "&amp;TEXT(VLOOKUP(A7,[10]令和6年度契約状況調査票!$F:$AW,15,FALSE),"#,##0円")&amp;CHAR(10)&amp;VLOOKUP(A7,[10]令和6年度契約状況調査票!$F:$AW,31,FALSE),VLOOKUP(A7,[10]令和6年度契約状況調査票!$F:$AW,31,FALSE))))))))</f>
        <v>0</v>
      </c>
      <c r="P7" s="12" t="str">
        <f>IF(A7="","",VLOOKUP(A7,[9]令和6年度契約状況調査票!$F:$CE,52,FALSE))</f>
        <v>×</v>
      </c>
      <c r="Q7" s="12" t="str">
        <f>IF(A7="","",IF(VLOOKUP(A7,[9]令和6年度契約状況調査票!$F:$AW,13,FALSE)="他官署で調達手続きを実施のため","×",IF(VLOOKUP(A7,[9]令和6年度契約状況調査票!$F:$AW,20,FALSE)="②同種の他の契約の予定価格を類推されるおそれがあるため公表しない","×","○")))</f>
        <v>○</v>
      </c>
    </row>
    <row r="8" spans="1:17" s="12" customFormat="1" ht="69.95" customHeight="1">
      <c r="A8" s="7">
        <f>IF(MAX([9]令和6年度契約状況調査票!F8:F28)&gt;=ROW()-5,ROW()-5,"")</f>
        <v>3</v>
      </c>
      <c r="B8" s="2" t="str">
        <f>IF(A8="","",VLOOKUP(A8,[10]令和6年度契約状況調査票!$F:$AW,4,FALSE))</f>
        <v>令和6年分確定申告期における署外申告会場の借上げ（西福岡税務署）
令和7年2月8日～令和7年3月19日</v>
      </c>
      <c r="C8" s="1" t="str">
        <f>IF(A8="","",VLOOKUP(A8,[10]令和6年度契約状況調査票!$F:$AW,5,FALSE))</f>
        <v>支出負担行為担当官
福岡国税局総務部次長
古賀山　章
福岡県福岡市博多区博多駅東２－１１－１</v>
      </c>
      <c r="D8" s="16">
        <f>IF(A8="","",VLOOKUP(A8,[10]令和6年度契約状況調査票!$F:$AW,8,FALSE))</f>
        <v>45610</v>
      </c>
      <c r="E8" s="2" t="str">
        <f>IF(A8="","",VLOOKUP(A8,[10]令和6年度契約状況調査票!$F:$AW,9,FALSE))</f>
        <v>福岡タワー株式会社
福岡県福岡市早良区百道浜２－３－２６</v>
      </c>
      <c r="F8" s="3">
        <f>IF(A8="","",VLOOKUP(A8,[10]令和6年度契約状況調査票!$F:$AW,10,FALSE))</f>
        <v>4290001005643</v>
      </c>
      <c r="G8" s="17" t="str">
        <f>IF(A8="","",VLOOKUP(A8,[10]令和6年度契約状況調査票!$F:$AW,30,FALSE))</f>
        <v>公募を実施した結果、応募者が１者であり競争を許さないことから、会計法29条の３第４項に該当するため。</v>
      </c>
      <c r="H8" s="4" t="str">
        <f>IF(A8="","",IF(VLOOKUP(A8,[10]令和6年度契約状況調査票!$F:$AW,15,FALSE)="他官署で調達手続きを実施のため","他官署で調達手続きを実施のため",IF(VLOOKUP(A8,[10]令和6年度契約状況調査票!$F:$AW,22,FALSE)="②同種の他の契約の予定価格を類推されるおそれがあるため公表しない","同種の他の契約の予定価格を類推されるおそれがあるため公表しない",IF(VLOOKUP(A8,[10]令和6年度契約状況調査票!$F:$AW,22,FALSE)="－","－",IF(VLOOKUP(A8,[10]令和6年度契約状況調査票!$F:$AW,6,FALSE)&lt;&gt;"",TEXT(VLOOKUP(A8,[10]令和6年度契約状況調査票!$F:$AW,15,FALSE),"#,##0円")&amp;CHAR(10)&amp;"(A)",VLOOKUP(A8,[10]令和6年度契約状況調査票!$F:$AW,15,FALSE))))))</f>
        <v>同種の他の契約の予定価格を類推されるおそれがあるため公表しない</v>
      </c>
      <c r="I8" s="4">
        <f>IF(A8="","",VLOOKUP(A8,[10]令和6年度契約状況調査票!$F:$AW,16,FALSE))</f>
        <v>7439168</v>
      </c>
      <c r="J8" s="5" t="str">
        <f>IF(A8="","",IF(VLOOKUP(A8,[10]令和6年度契約状況調査票!$F:$AW,15,FALSE)="他官署で調達手続きを実施のため","－",IF(VLOOKUP(A8,[10]令和6年度契約状況調査票!$F:$AW,22,FALSE)="②同種の他の契約の予定価格を類推されるおそれがあるため公表しない","－",IF(VLOOKUP(A8,[10]令和6年度契約状況調査票!$F:$AW,22,FALSE)="－","－",IF(VLOOKUP(A8,[10]令和6年度契約状況調査票!$F:$AW,6,FALSE)&lt;&gt;"",TEXT(VLOOKUP(A8,[10]令和6年度契約状況調査票!$F:$AW,18,FALSE),"#.0%")&amp;CHAR(10)&amp;"(B/A×100)",VLOOKUP(A8,[10]令和6年度契約状況調査票!$F:$AW,18,FALSE))))))</f>
        <v>－</v>
      </c>
      <c r="K8" s="18"/>
      <c r="L8" s="5" t="str">
        <f>IF(A8="","",IF(VLOOKUP(A8,[10]令和6年度契約状況調査票!$F:$AW,26,FALSE)="①公益社団法人","公社",IF(VLOOKUP(A8,[10]令和6年度契約状況調査票!$F:$AW,26,FALSE)="②公益財団法人","公財","")))</f>
        <v/>
      </c>
      <c r="M8" s="5"/>
      <c r="N8" s="18" t="str">
        <f>IF(A8="","",IF(VLOOKUP(A8,[10]令和6年度契約状況調査票!$F:$AW,12,FALSE)="国所管",VLOOKUP(A8,[10]令和6年度契約状況調査票!$F:$AW,23,FALSE),""))</f>
        <v/>
      </c>
      <c r="O8" s="6">
        <f>IF(A8="","",IF(AND(Q8="○",P8="分担契約/単価契約"),"単価契約"&amp;CHAR(10)&amp;"予定調達総額 "&amp;TEXT(VLOOKUP(A8,[10]令和6年度契約状況調査票!$F:$AW,15,FALSE),"#,##0円")&amp;"(B)"&amp;CHAR(10)&amp;"分担契約"&amp;CHAR(10)&amp;VLOOKUP(A8,[10]令和6年度契約状況調査票!$F:$AW,31,FALSE),IF(AND(Q8="○",P8="分担契約"),"分担契約"&amp;CHAR(10)&amp;"契約総額 "&amp;TEXT(VLOOKUP(A8,[10]令和6年度契約状況調査票!$F:$AW,15,FALSE),"#,##0円")&amp;"(B)"&amp;CHAR(10)&amp;VLOOKUP(A8,[10]令和6年度契約状況調査票!$F:$AW,31,FALSE),(IF(P8="分担契約/単価契約","単価契約"&amp;CHAR(10)&amp;"予定調達総額 "&amp;TEXT(VLOOKUP(A8,[10]令和6年度契約状況調査票!$F:$AW,15,FALSE),"#,##0円")&amp;CHAR(10)&amp;"分担契約"&amp;CHAR(10)&amp;VLOOKUP(A8,[10]令和6年度契約状況調査票!$F:$AW,31,FALSE),IF(P8="分担契約","分担契約"&amp;CHAR(10)&amp;"契約総額 "&amp;TEXT(VLOOKUP(A8,[10]令和6年度契約状況調査票!$F:$AW,15,FALSE),"#,##0円")&amp;CHAR(10)&amp;VLOOKUP(A8,[10]令和6年度契約状況調査票!$F:$AW,31,FALSE),IF(P8="単価契約","単価契約"&amp;CHAR(10)&amp;"予定調達総額 "&amp;TEXT(VLOOKUP(A8,[10]令和6年度契約状況調査票!$F:$AW,15,FALSE),"#,##0円")&amp;CHAR(10)&amp;VLOOKUP(A8,[10]令和6年度契約状況調査票!$F:$AW,31,FALSE),VLOOKUP(A8,[10]令和6年度契約状況調査票!$F:$AW,31,FALSE))))))))</f>
        <v>0</v>
      </c>
      <c r="P8" s="12" t="str">
        <f>IF(A8="","",VLOOKUP(A8,[9]令和6年度契約状況調査票!$F:$CE,52,FALSE))</f>
        <v>×</v>
      </c>
      <c r="Q8" s="12" t="str">
        <f>IF(A8="","",IF(VLOOKUP(A8,[9]令和6年度契約状況調査票!$F:$AW,13,FALSE)="他官署で調達手続きを実施のため","×",IF(VLOOKUP(A8,[9]令和6年度契約状況調査票!$F:$AW,20,FALSE)="②同種の他の契約の予定価格を類推されるおそれがあるため公表しない","×","○")))</f>
        <v>○</v>
      </c>
    </row>
    <row r="9" spans="1:17" s="12" customFormat="1" ht="69.95" customHeight="1">
      <c r="A9" s="7">
        <f>IF(MAX([9]令和6年度契約状況調査票!F17:F29)&gt;=ROW()-5,ROW()-5,"")</f>
        <v>4</v>
      </c>
      <c r="B9" s="2" t="str">
        <f>IF(A9="","",VLOOKUP(A9,[10]令和6年度契約状況調査票!$F:$AW,4,FALSE))</f>
        <v>令和6年分確定申告期における署外申告会場の借上げ（筑紫税務署）
令和7年2月6日～令和7年3月19日</v>
      </c>
      <c r="C9" s="1" t="str">
        <f>IF(A9="","",VLOOKUP(A9,[10]令和6年度契約状況調査票!$F:$AW,5,FALSE))</f>
        <v>支出負担行為担当官
福岡国税局総務部次長
古賀山　章
福岡県福岡市博多区博多駅東２－１１－１</v>
      </c>
      <c r="D9" s="16">
        <f>IF(A9="","",VLOOKUP(A9,[10]令和6年度契約状況調査票!$F:$AW,8,FALSE))</f>
        <v>45610</v>
      </c>
      <c r="E9" s="2" t="str">
        <f>IF(A9="","",VLOOKUP(A9,[10]令和6年度契約状況調査票!$F:$AW,9,FALSE))</f>
        <v>イオンモール株式会社イオンモール筑紫野
福岡県筑紫野市立明寺４３４－１</v>
      </c>
      <c r="F9" s="3">
        <f>IF(A9="","",VLOOKUP(A9,[10]令和6年度契約状況調査票!$F:$AW,10,FALSE))</f>
        <v>5040001000461</v>
      </c>
      <c r="G9" s="17" t="str">
        <f>IF(A9="","",VLOOKUP(A9,[10]令和6年度契約状況調査票!$F:$AW,30,FALSE))</f>
        <v>公募を実施した結果、応募者が１者であり競争を許さないことから、会計法29条の３第４項に該当するため。</v>
      </c>
      <c r="H9" s="4" t="str">
        <f>IF(A9="","",IF(VLOOKUP(A9,[10]令和6年度契約状況調査票!$F:$AW,15,FALSE)="他官署で調達手続きを実施のため","他官署で調達手続きを実施のため",IF(VLOOKUP(A9,[10]令和6年度契約状況調査票!$F:$AW,22,FALSE)="②同種の他の契約の予定価格を類推されるおそれがあるため公表しない","同種の他の契約の予定価格を類推されるおそれがあるため公表しない",IF(VLOOKUP(A9,[10]令和6年度契約状況調査票!$F:$AW,22,FALSE)="－","－",IF(VLOOKUP(A9,[10]令和6年度契約状況調査票!$F:$AW,6,FALSE)&lt;&gt;"",TEXT(VLOOKUP(A9,[10]令和6年度契約状況調査票!$F:$AW,15,FALSE),"#,##0円")&amp;CHAR(10)&amp;"(A)",VLOOKUP(A9,[10]令和6年度契約状況調査票!$F:$AW,15,FALSE))))))</f>
        <v>同種の他の契約の予定価格を類推されるおそれがあるため公表しない</v>
      </c>
      <c r="I9" s="4">
        <f>IF(A9="","",VLOOKUP(A9,[10]令和6年度契約状況調査票!$F:$AW,16,FALSE))</f>
        <v>3778390</v>
      </c>
      <c r="J9" s="5" t="str">
        <f>IF(A9="","",IF(VLOOKUP(A9,[10]令和6年度契約状況調査票!$F:$AW,15,FALSE)="他官署で調達手続きを実施のため","－",IF(VLOOKUP(A9,[10]令和6年度契約状況調査票!$F:$AW,22,FALSE)="②同種の他の契約の予定価格を類推されるおそれがあるため公表しない","－",IF(VLOOKUP(A9,[10]令和6年度契約状況調査票!$F:$AW,22,FALSE)="－","－",IF(VLOOKUP(A9,[10]令和6年度契約状況調査票!$F:$AW,6,FALSE)&lt;&gt;"",TEXT(VLOOKUP(A9,[10]令和6年度契約状況調査票!$F:$AW,18,FALSE),"#.0%")&amp;CHAR(10)&amp;"(B/A×100)",VLOOKUP(A9,[10]令和6年度契約状況調査票!$F:$AW,18,FALSE))))))</f>
        <v>－</v>
      </c>
      <c r="K9" s="18"/>
      <c r="L9" s="5" t="str">
        <f>IF(A9="","",IF(VLOOKUP(A9,[10]令和6年度契約状況調査票!$F:$AW,26,FALSE)="①公益社団法人","公社",IF(VLOOKUP(A9,[10]令和6年度契約状況調査票!$F:$AW,26,FALSE)="②公益財団法人","公財","")))</f>
        <v/>
      </c>
      <c r="M9" s="5"/>
      <c r="N9" s="18" t="str">
        <f>IF(A9="","",IF(VLOOKUP(A9,[10]令和6年度契約状況調査票!$F:$AW,12,FALSE)="国所管",VLOOKUP(A9,[10]令和6年度契約状況調査票!$F:$AW,23,FALSE),""))</f>
        <v/>
      </c>
      <c r="O9" s="6">
        <f>IF(A9="","",IF(AND(Q9="○",P9="分担契約/単価契約"),"単価契約"&amp;CHAR(10)&amp;"予定調達総額 "&amp;TEXT(VLOOKUP(A9,[10]令和6年度契約状況調査票!$F:$AW,15,FALSE),"#,##0円")&amp;"(B)"&amp;CHAR(10)&amp;"分担契約"&amp;CHAR(10)&amp;VLOOKUP(A9,[10]令和6年度契約状況調査票!$F:$AW,31,FALSE),IF(AND(Q9="○",P9="分担契約"),"分担契約"&amp;CHAR(10)&amp;"契約総額 "&amp;TEXT(VLOOKUP(A9,[10]令和6年度契約状況調査票!$F:$AW,15,FALSE),"#,##0円")&amp;"(B)"&amp;CHAR(10)&amp;VLOOKUP(A9,[10]令和6年度契約状況調査票!$F:$AW,31,FALSE),(IF(P9="分担契約/単価契約","単価契約"&amp;CHAR(10)&amp;"予定調達総額 "&amp;TEXT(VLOOKUP(A9,[10]令和6年度契約状況調査票!$F:$AW,15,FALSE),"#,##0円")&amp;CHAR(10)&amp;"分担契約"&amp;CHAR(10)&amp;VLOOKUP(A9,[10]令和6年度契約状況調査票!$F:$AW,31,FALSE),IF(P9="分担契約","分担契約"&amp;CHAR(10)&amp;"契約総額 "&amp;TEXT(VLOOKUP(A9,[10]令和6年度契約状況調査票!$F:$AW,15,FALSE),"#,##0円")&amp;CHAR(10)&amp;VLOOKUP(A9,[10]令和6年度契約状況調査票!$F:$AW,31,FALSE),IF(P9="単価契約","単価契約"&amp;CHAR(10)&amp;"予定調達総額 "&amp;TEXT(VLOOKUP(A9,[10]令和6年度契約状況調査票!$F:$AW,15,FALSE),"#,##0円")&amp;CHAR(10)&amp;VLOOKUP(A9,[10]令和6年度契約状況調査票!$F:$AW,31,FALSE),VLOOKUP(A9,[10]令和6年度契約状況調査票!$F:$AW,31,FALSE))))))))</f>
        <v>0</v>
      </c>
      <c r="P9" s="12" t="str">
        <f>IF(A9="","",VLOOKUP(A9,[9]令和6年度契約状況調査票!$F:$CE,52,FALSE))</f>
        <v>×</v>
      </c>
      <c r="Q9" s="12" t="str">
        <f>IF(A9="","",IF(VLOOKUP(A9,[9]令和6年度契約状況調査票!$F:$AW,13,FALSE)="他官署で調達手続きを実施のため","×",IF(VLOOKUP(A9,[9]令和6年度契約状況調査票!$F:$AW,20,FALSE)="②同種の他の契約の予定価格を類推されるおそれがあるため公表しない","×","○")))</f>
        <v>○</v>
      </c>
    </row>
    <row r="10" spans="1:17" s="12" customFormat="1" ht="69.95" customHeight="1">
      <c r="A10" s="7">
        <f>IF(MAX([9]令和6年度契約状況調査票!F7:F30)&gt;=ROW()-5,ROW()-5,"")</f>
        <v>5</v>
      </c>
      <c r="B10" s="2" t="str">
        <f>IF(A10="","",VLOOKUP(A10,[10]令和6年度契約状況調査票!$F:$AW,4,FALSE))</f>
        <v>令和6年分確定申告期における署外申告会場の借上げ（長崎税務署）
令和7年2月10日～令和7年3月19日</v>
      </c>
      <c r="C10" s="1" t="str">
        <f>IF(A10="","",VLOOKUP(A10,[10]令和6年度契約状況調査票!$F:$AW,5,FALSE))</f>
        <v>支出負担行為担当官
福岡国税局総務部次長
古賀山　章
福岡県福岡市博多区博多駅東２－１１－１</v>
      </c>
      <c r="D10" s="16">
        <f>IF(A10="","",VLOOKUP(A10,[10]令和6年度契約状況調査票!$F:$AW,8,FALSE))</f>
        <v>45610</v>
      </c>
      <c r="E10" s="2" t="str">
        <f>IF(A10="","",VLOOKUP(A10,[10]令和6年度契約状況調査票!$F:$AW,9,FALSE))</f>
        <v>株式会社長崎新聞文化ホール
長崎県長崎市茂里町３－１</v>
      </c>
      <c r="F10" s="3">
        <f>IF(A10="","",VLOOKUP(A10,[10]令和6年度契約状況調査票!$F:$AW,10,FALSE))</f>
        <v>1310001001378</v>
      </c>
      <c r="G10" s="17" t="str">
        <f>IF(A10="","",VLOOKUP(A10,[10]令和6年度契約状況調査票!$F:$AW,30,FALSE))</f>
        <v>公募を実施した結果、応募者が１者であり競争を許さないことから、会計法29条の３第４項に該当するため。</v>
      </c>
      <c r="H10" s="4" t="str">
        <f>IF(A10="","",IF(VLOOKUP(A10,[10]令和6年度契約状況調査票!$F:$AW,15,FALSE)="他官署で調達手続きを実施のため","他官署で調達手続きを実施のため",IF(VLOOKUP(A10,[10]令和6年度契約状況調査票!$F:$AW,22,FALSE)="②同種の他の契約の予定価格を類推されるおそれがあるため公表しない","同種の他の契約の予定価格を類推されるおそれがあるため公表しない",IF(VLOOKUP(A10,[10]令和6年度契約状況調査票!$F:$AW,22,FALSE)="－","－",IF(VLOOKUP(A10,[10]令和6年度契約状況調査票!$F:$AW,6,FALSE)&lt;&gt;"",TEXT(VLOOKUP(A10,[10]令和6年度契約状況調査票!$F:$AW,15,FALSE),"#,##0円")&amp;CHAR(10)&amp;"(A)",VLOOKUP(A10,[10]令和6年度契約状況調査票!$F:$AW,15,FALSE))))))</f>
        <v>同種の他の契約の予定価格を類推されるおそれがあるため公表しない</v>
      </c>
      <c r="I10" s="4">
        <f>IF(A10="","",VLOOKUP(A10,[10]令和6年度契約状況調査票!$F:$AW,16,FALSE))</f>
        <v>7993062</v>
      </c>
      <c r="J10" s="5" t="str">
        <f>IF(A10="","",IF(VLOOKUP(A10,[10]令和6年度契約状況調査票!$F:$AW,15,FALSE)="他官署で調達手続きを実施のため","－",IF(VLOOKUP(A10,[10]令和6年度契約状況調査票!$F:$AW,22,FALSE)="②同種の他の契約の予定価格を類推されるおそれがあるため公表しない","－",IF(VLOOKUP(A10,[10]令和6年度契約状況調査票!$F:$AW,22,FALSE)="－","－",IF(VLOOKUP(A10,[10]令和6年度契約状況調査票!$F:$AW,6,FALSE)&lt;&gt;"",TEXT(VLOOKUP(A10,[10]令和6年度契約状況調査票!$F:$AW,18,FALSE),"#.0%")&amp;CHAR(10)&amp;"(B/A×100)",VLOOKUP(A10,[10]令和6年度契約状況調査票!$F:$AW,18,FALSE))))))</f>
        <v>－</v>
      </c>
      <c r="K10" s="18"/>
      <c r="L10" s="5" t="str">
        <f>IF(A10="","",IF(VLOOKUP(A10,[10]令和6年度契約状況調査票!$F:$AW,26,FALSE)="①公益社団法人","公社",IF(VLOOKUP(A10,[10]令和6年度契約状況調査票!$F:$AW,26,FALSE)="②公益財団法人","公財","")))</f>
        <v/>
      </c>
      <c r="M10" s="5"/>
      <c r="N10" s="18" t="str">
        <f>IF(A10="","",IF(VLOOKUP(A10,[10]令和6年度契約状況調査票!$F:$AW,12,FALSE)="国所管",VLOOKUP(A10,[10]令和6年度契約状況調査票!$F:$AW,23,FALSE),""))</f>
        <v/>
      </c>
      <c r="O10" s="6">
        <f>IF(A10="","",IF(AND(Q10="○",P10="分担契約/単価契約"),"単価契約"&amp;CHAR(10)&amp;"予定調達総額 "&amp;TEXT(VLOOKUP(A10,[10]令和6年度契約状況調査票!$F:$AW,15,FALSE),"#,##0円")&amp;"(B)"&amp;CHAR(10)&amp;"分担契約"&amp;CHAR(10)&amp;VLOOKUP(A10,[10]令和6年度契約状況調査票!$F:$AW,31,FALSE),IF(AND(Q10="○",P10="分担契約"),"分担契約"&amp;CHAR(10)&amp;"契約総額 "&amp;TEXT(VLOOKUP(A10,[10]令和6年度契約状況調査票!$F:$AW,15,FALSE),"#,##0円")&amp;"(B)"&amp;CHAR(10)&amp;VLOOKUP(A10,[10]令和6年度契約状況調査票!$F:$AW,31,FALSE),(IF(P10="分担契約/単価契約","単価契約"&amp;CHAR(10)&amp;"予定調達総額 "&amp;TEXT(VLOOKUP(A10,[10]令和6年度契約状況調査票!$F:$AW,15,FALSE),"#,##0円")&amp;CHAR(10)&amp;"分担契約"&amp;CHAR(10)&amp;VLOOKUP(A10,[10]令和6年度契約状況調査票!$F:$AW,31,FALSE),IF(P10="分担契約","分担契約"&amp;CHAR(10)&amp;"契約総額 "&amp;TEXT(VLOOKUP(A10,[10]令和6年度契約状況調査票!$F:$AW,15,FALSE),"#,##0円")&amp;CHAR(10)&amp;VLOOKUP(A10,[10]令和6年度契約状況調査票!$F:$AW,31,FALSE),IF(P10="単価契約","単価契約"&amp;CHAR(10)&amp;"予定調達総額 "&amp;TEXT(VLOOKUP(A10,[10]令和6年度契約状況調査票!$F:$AW,15,FALSE),"#,##0円")&amp;CHAR(10)&amp;VLOOKUP(A10,[10]令和6年度契約状況調査票!$F:$AW,31,FALSE),VLOOKUP(A10,[10]令和6年度契約状況調査票!$F:$AW,31,FALSE))))))))</f>
        <v>0</v>
      </c>
      <c r="P10" s="12" t="str">
        <f>IF(A10="","",VLOOKUP(A10,[9]令和6年度契約状況調査票!$F:$CE,52,FALSE))</f>
        <v>×</v>
      </c>
      <c r="Q10" s="12" t="str">
        <f>IF(A10="","",IF(VLOOKUP(A10,[9]令和6年度契約状況調査票!$F:$AW,13,FALSE)="他官署で調達手続きを実施のため","×",IF(VLOOKUP(A10,[9]令和6年度契約状況調査票!$F:$AW,20,FALSE)="②同種の他の契約の予定価格を類推されるおそれがあるため公表しない","×","○")))</f>
        <v>○</v>
      </c>
    </row>
    <row r="11" spans="1:17" s="12" customFormat="1" ht="69.95" customHeight="1">
      <c r="A11" s="7">
        <f>IF(MAX([9]令和6年度契約状況調査票!F15:F30)&gt;=ROW()-5,ROW()-5,"")</f>
        <v>6</v>
      </c>
      <c r="B11" s="2" t="str">
        <f>IF(A11="","",VLOOKUP(A11,[10]令和6年度契約状況調査票!$F:$AW,4,FALSE))</f>
        <v>確定申告期に実施する税理士による無料申告相談の委託業務
1,341人日</v>
      </c>
      <c r="C11" s="1" t="str">
        <f>IF(A11="","",VLOOKUP(A11,[10]令和6年度契約状況調査票!$F:$AW,5,FALSE))</f>
        <v>支出負担行為担当官
福岡国税局総務部次長
古賀山　章
福岡県福岡市博多区博多駅東２－１１－１</v>
      </c>
      <c r="D11" s="16">
        <f>IF(A11="","",VLOOKUP(A11,[10]令和6年度契約状況調査票!$F:$AW,8,FALSE))</f>
        <v>45622</v>
      </c>
      <c r="E11" s="2" t="str">
        <f>IF(A11="","",VLOOKUP(A11,[10]令和6年度契約状況調査票!$F:$AW,9,FALSE))</f>
        <v>九州北部税理士会
福岡県福岡市博多区博多駅南１－１３－２１</v>
      </c>
      <c r="F11" s="3">
        <f>IF(A11="","",VLOOKUP(A11,[10]令和6年度契約状況調査票!$F:$AW,10,FALSE))</f>
        <v>3290005002893</v>
      </c>
      <c r="G11" s="17" t="str">
        <f>IF(A11="","",VLOOKUP(A11,[10]令和6年度契約状況調査票!$F:$AW,30,FALSE))</f>
        <v>公募を実施した結果、応募者が１者であり競争を許さないことから、会計法29条の３第４項に該当するため。</v>
      </c>
      <c r="H11" s="4" t="str">
        <f>IF(A11="","",IF(VLOOKUP(A11,[10]令和6年度契約状況調査票!$F:$AW,15,FALSE)="他官署で調達手続きを実施のため","他官署で調達手続きを実施のため",IF(VLOOKUP(A11,[10]令和6年度契約状況調査票!$F:$AW,22,FALSE)="②同種の他の契約の予定価格を類推されるおそれがあるため公表しない","同種の他の契約の予定価格を類推されるおそれがあるため公表しない",IF(VLOOKUP(A11,[10]令和6年度契約状況調査票!$F:$AW,22,FALSE)="－","－",IF(VLOOKUP(A11,[10]令和6年度契約状況調査票!$F:$AW,6,FALSE)&lt;&gt;"",TEXT(VLOOKUP(A11,[10]令和6年度契約状況調査票!$F:$AW,15,FALSE),"#,##0円")&amp;CHAR(10)&amp;"(A)",VLOOKUP(A11,[10]令和6年度契約状況調査票!$F:$AW,15,FALSE))))))</f>
        <v>同種の他の契約の予定価格を類推されるおそれがあるため公表しない</v>
      </c>
      <c r="I11" s="4" t="str">
        <f>IF(A11="","",VLOOKUP(A11,[10]令和6年度契約状況調査票!$F:$AW,16,FALSE))</f>
        <v>＠20,904円</v>
      </c>
      <c r="J11" s="5" t="str">
        <f>IF(A11="","",IF(VLOOKUP(A11,[10]令和6年度契約状況調査票!$F:$AW,15,FALSE)="他官署で調達手続きを実施のため","－",IF(VLOOKUP(A11,[10]令和6年度契約状況調査票!$F:$AW,22,FALSE)="②同種の他の契約の予定価格を類推されるおそれがあるため公表しない","－",IF(VLOOKUP(A11,[10]令和6年度契約状況調査票!$F:$AW,22,FALSE)="－","－",IF(VLOOKUP(A11,[10]令和6年度契約状況調査票!$F:$AW,6,FALSE)&lt;&gt;"",TEXT(VLOOKUP(A11,[10]令和6年度契約状況調査票!$F:$AW,18,FALSE),"#.0%")&amp;CHAR(10)&amp;"(B/A×100)",VLOOKUP(A11,[10]令和6年度契約状況調査票!$F:$AW,18,FALSE))))))</f>
        <v>－</v>
      </c>
      <c r="K11" s="18"/>
      <c r="L11" s="5" t="str">
        <f>IF(A11="","",IF(VLOOKUP(A11,[10]令和6年度契約状況調査票!$F:$AW,26,FALSE)="①公益社団法人","公社",IF(VLOOKUP(A11,[10]令和6年度契約状況調査票!$F:$AW,26,FALSE)="②公益財団法人","公財","")))</f>
        <v/>
      </c>
      <c r="M11" s="5"/>
      <c r="N11" s="18" t="str">
        <f>IF(A11="","",IF(VLOOKUP(A11,[10]令和6年度契約状況調査票!$F:$AW,12,FALSE)="国所管",VLOOKUP(A11,[10]令和6年度契約状況調査票!$F:$AW,23,FALSE),""))</f>
        <v/>
      </c>
      <c r="O11" s="6" t="s">
        <v>16</v>
      </c>
      <c r="P11" s="12" t="str">
        <f>IF(A11="","",VLOOKUP(A11,[9]令和6年度契約状況調査票!$F:$CE,52,FALSE))</f>
        <v>×</v>
      </c>
      <c r="Q11" s="12" t="str">
        <f>IF(A11="","",IF(VLOOKUP(A11,[9]令和6年度契約状況調査票!$F:$AW,13,FALSE)="他官署で調達手続きを実施のため","×",IF(VLOOKUP(A11,[9]令和6年度契約状況調査票!$F:$AW,20,FALSE)="②同種の他の契約の予定価格を類推されるおそれがあるため公表しない","×","○")))</f>
        <v>○</v>
      </c>
    </row>
    <row r="12" spans="1:17" s="12" customFormat="1" ht="69.95" customHeight="1">
      <c r="A12" s="7" t="str">
        <f>IF(MAX([9]令和6年度契約状況調査票!F16:F31)&gt;=ROW()-5,ROW()-5,"")</f>
        <v/>
      </c>
      <c r="B12" s="2" t="str">
        <f>IF(A12="","",VLOOKUP(A12,[9]令和6年度契約状況調査票!$F:$AW,4,FALSE))</f>
        <v/>
      </c>
      <c r="C12" s="1" t="str">
        <f>IF(A12="","",VLOOKUP(A12,[9]令和6年度契約状況調査票!$F:$AW,5,FALSE))</f>
        <v/>
      </c>
      <c r="D12" s="16" t="str">
        <f>IF(A12="","",VLOOKUP(A12,[9]令和6年度契約状況調査票!$F:$AW,8,FALSE))</f>
        <v/>
      </c>
      <c r="E12" s="2" t="str">
        <f>IF(A12="","",VLOOKUP(A12,[9]令和6年度契約状況調査票!$F:$AW,9,FALSE))</f>
        <v/>
      </c>
      <c r="F12" s="3" t="str">
        <f>IF(A12="","",VLOOKUP(A12,[9]令和6年度契約状況調査票!$F:$AW,10,FALSE))</f>
        <v/>
      </c>
      <c r="G12" s="17" t="str">
        <f>IF(A12="","",VLOOKUP(A12,[9]令和6年度契約状況調査票!$F:$AW,30,FALSE))</f>
        <v/>
      </c>
      <c r="H12" s="4" t="str">
        <f>IF(A12="","",IF(VLOOKUP(A12,[9]令和6年度契約状況調査票!$F:$AW,13,FALSE)="他官署で調達手続きを実施のため","他官署で調達手続きを実施のため",IF(VLOOKUP(A12,[9]令和6年度契約状況調査票!$F:$AW,20,FALSE)="②同種の他の契約の予定価格を類推されるおそれがあるため公表しない","同種の他の契約の予定価格を類推されるおそれがあるため公表しない",IF(VLOOKUP(A12,[9]令和6年度契約状況調査票!$F:$AW,20,FALSE)="－","－",IF(VLOOKUP(A12,[9]令和6年度契約状況調査票!$F:$AW,6,FALSE)&lt;&gt;"",TEXT(VLOOKUP(A12,[9]令和6年度契約状況調査票!$F:$AW,13,FALSE),"#,##0円")&amp;CHAR(10)&amp;"(A)",VLOOKUP(A12,[9]令和6年度契約状況調査票!$F:$AW,13,FALSE))))))</f>
        <v/>
      </c>
      <c r="I12" s="4" t="str">
        <f>IF(A12="","",VLOOKUP(A12,[9]令和6年度契約状況調査票!$F:$AW,14,FALSE))</f>
        <v/>
      </c>
      <c r="J12" s="5" t="str">
        <f>IF(A12="","",IF(VLOOKUP(A12,[9]令和6年度契約状況調査票!$F:$AW,13,FALSE)="他官署で調達手続きを実施のため","－",IF(VLOOKUP(A12,[9]令和6年度契約状況調査票!$F:$AW,20,FALSE)="②同種の他の契約の予定価格を類推されるおそれがあるため公表しない","－",IF(VLOOKUP(A12,[9]令和6年度契約状況調査票!$F:$AW,20,FALSE)="－","－",IF(VLOOKUP(A12,[9]令和6年度契約状況調査票!$F:$AW,6,FALSE)&lt;&gt;"",TEXT(VLOOKUP(A12,[9]令和6年度契約状況調査票!$F:$AW,16,FALSE),"#.0%")&amp;CHAR(10)&amp;"(B/A×100)",VLOOKUP(A12,[9]令和6年度契約状況調査票!$F:$AW,16,FALSE))))))</f>
        <v/>
      </c>
      <c r="K12" s="18"/>
      <c r="L12" s="5" t="str">
        <f>IF(A12="","",IF(VLOOKUP(A12,[9]令和6年度契約状況調査票!$F:$AW,26,FALSE)="①公益社団法人","公社",IF(VLOOKUP(A12,[9]令和6年度契約状況調査票!$F:$AW,26,FALSE)="②公益財団法人","公財","")))</f>
        <v/>
      </c>
      <c r="M12" s="5" t="str">
        <f>IF(A12="","",VLOOKUP(A12,[9]令和6年度契約状況調査票!$F:$AW,27,FALSE))</f>
        <v/>
      </c>
      <c r="N12" s="18" t="str">
        <f>IF(A12="","",IF(VLOOKUP(A12,[9]令和6年度契約状況調査票!$F:$AW,12,FALSE)="国所管",VLOOKUP(A12,[9]令和6年度契約状況調査票!$F:$AW,23,FALSE),""))</f>
        <v/>
      </c>
      <c r="O12" s="6" t="str">
        <f>IF(A12="","",IF(AND(Q12="○",P12="分担契約/単価契約"),"単価契約"&amp;CHAR(10)&amp;"予定調達総額 "&amp;TEXT(VLOOKUP(A12,[9]令和6年度契約状況調査票!$F:$AW,15,FALSE),"#,##0円")&amp;"(B)"&amp;CHAR(10)&amp;"分担契約"&amp;CHAR(10)&amp;VLOOKUP(A12,[9]令和6年度契約状況調査票!$F:$AW,31,FALSE),IF(AND(Q12="○",P12="分担契約"),"分担契約"&amp;CHAR(10)&amp;"契約総額 "&amp;TEXT(VLOOKUP(A12,[9]令和6年度契約状況調査票!$F:$AW,15,FALSE),"#,##0円")&amp;"(B)"&amp;CHAR(10)&amp;VLOOKUP(A12,[9]令和6年度契約状況調査票!$F:$AW,31,FALSE),(IF(P12="分担契約/単価契約","単価契約"&amp;CHAR(10)&amp;"予定調達総額 "&amp;TEXT(VLOOKUP(A12,[9]令和6年度契約状況調査票!$F:$AW,15,FALSE),"#,##0円")&amp;CHAR(10)&amp;"分担契約"&amp;CHAR(10)&amp;VLOOKUP(A12,[9]令和6年度契約状況調査票!$F:$AW,31,FALSE),IF(P12="分担契約","分担契約"&amp;CHAR(10)&amp;"契約総額 "&amp;TEXT(VLOOKUP(A12,[9]令和6年度契約状況調査票!$F:$AW,15,FALSE),"#,##0円")&amp;CHAR(10)&amp;VLOOKUP(A12,[9]令和6年度契約状況調査票!$F:$AW,31,FALSE),IF(P12="単価契約","単価契約"&amp;CHAR(10)&amp;"予定調達総額 "&amp;TEXT(VLOOKUP(A12,[9]令和6年度契約状況調査票!$F:$AW,15,FALSE),"#,##0円")&amp;CHAR(10)&amp;VLOOKUP(A12,[9]令和6年度契約状況調査票!$F:$AW,31,FALSE),VLOOKUP(A12,[9]令和6年度契約状況調査票!$F:$AW,31,FALSE))))))))</f>
        <v/>
      </c>
      <c r="P12" s="12" t="str">
        <f>IF(A12="","",VLOOKUP(A12,[9]令和6年度契約状況調査票!$F:$CE,52,FALSE))</f>
        <v/>
      </c>
      <c r="Q12" s="12" t="str">
        <f>IF(A12="","",IF(VLOOKUP(A12,[9]令和6年度契約状況調査票!$F:$AW,13,FALSE)="他官署で調達手続きを実施のため","×",IF(VLOOKUP(A12,[9]令和6年度契約状況調査票!$F:$AW,20,FALSE)="②同種の他の契約の予定価格を類推されるおそれがあるため公表しない","×","○")))</f>
        <v/>
      </c>
    </row>
    <row r="13" spans="1:17" s="12" customFormat="1" ht="69.95" customHeight="1">
      <c r="A13" s="7" t="str">
        <f>IF(MAX([9]令和6年度契約状況調査票!F9:F32)&gt;=ROW()-5,ROW()-5,"")</f>
        <v/>
      </c>
      <c r="B13" s="2" t="str">
        <f>IF(A13="","",VLOOKUP(A13,[9]令和6年度契約状況調査票!$F:$AW,4,FALSE))</f>
        <v/>
      </c>
      <c r="C13" s="1" t="str">
        <f>IF(A13="","",VLOOKUP(A13,[9]令和6年度契約状況調査票!$F:$AW,5,FALSE))</f>
        <v/>
      </c>
      <c r="D13" s="16" t="str">
        <f>IF(A13="","",VLOOKUP(A13,[9]令和6年度契約状況調査票!$F:$AW,8,FALSE))</f>
        <v/>
      </c>
      <c r="E13" s="2" t="str">
        <f>IF(A13="","",VLOOKUP(A13,[9]令和6年度契約状況調査票!$F:$AW,9,FALSE))</f>
        <v/>
      </c>
      <c r="F13" s="3" t="str">
        <f>IF(A13="","",VLOOKUP(A13,[9]令和6年度契約状況調査票!$F:$AW,10,FALSE))</f>
        <v/>
      </c>
      <c r="G13" s="17" t="str">
        <f>IF(A13="","",VLOOKUP(A13,[9]令和6年度契約状況調査票!$F:$AW,30,FALSE))</f>
        <v/>
      </c>
      <c r="H13" s="4" t="str">
        <f>IF(A13="","",IF(VLOOKUP(A13,[9]令和6年度契約状況調査票!$F:$AW,13,FALSE)="他官署で調達手続きを実施のため","他官署で調達手続きを実施のため",IF(VLOOKUP(A13,[9]令和6年度契約状況調査票!$F:$AW,20,FALSE)="②同種の他の契約の予定価格を類推されるおそれがあるため公表しない","同種の他の契約の予定価格を類推されるおそれがあるため公表しない",IF(VLOOKUP(A13,[9]令和6年度契約状況調査票!$F:$AW,20,FALSE)="－","－",IF(VLOOKUP(A13,[9]令和6年度契約状況調査票!$F:$AW,6,FALSE)&lt;&gt;"",TEXT(VLOOKUP(A13,[9]令和6年度契約状況調査票!$F:$AW,13,FALSE),"#,##0円")&amp;CHAR(10)&amp;"(A)",VLOOKUP(A13,[9]令和6年度契約状況調査票!$F:$AW,13,FALSE))))))</f>
        <v/>
      </c>
      <c r="I13" s="4" t="str">
        <f>IF(A13="","",VLOOKUP(A13,[9]令和6年度契約状況調査票!$F:$AW,14,FALSE))</f>
        <v/>
      </c>
      <c r="J13" s="5" t="str">
        <f>IF(A13="","",IF(VLOOKUP(A13,[9]令和6年度契約状況調査票!$F:$AW,13,FALSE)="他官署で調達手続きを実施のため","－",IF(VLOOKUP(A13,[9]令和6年度契約状況調査票!$F:$AW,20,FALSE)="②同種の他の契約の予定価格を類推されるおそれがあるため公表しない","－",IF(VLOOKUP(A13,[9]令和6年度契約状況調査票!$F:$AW,20,FALSE)="－","－",IF(VLOOKUP(A13,[9]令和6年度契約状況調査票!$F:$AW,6,FALSE)&lt;&gt;"",TEXT(VLOOKUP(A13,[9]令和6年度契約状況調査票!$F:$AW,16,FALSE),"#.0%")&amp;CHAR(10)&amp;"(B/A×100)",VLOOKUP(A13,[9]令和6年度契約状況調査票!$F:$AW,16,FALSE))))))</f>
        <v/>
      </c>
      <c r="K13" s="18"/>
      <c r="L13" s="5" t="str">
        <f>IF(A13="","",IF(VLOOKUP(A13,[9]令和6年度契約状況調査票!$F:$AW,26,FALSE)="①公益社団法人","公社",IF(VLOOKUP(A13,[9]令和6年度契約状況調査票!$F:$AW,26,FALSE)="②公益財団法人","公財","")))</f>
        <v/>
      </c>
      <c r="M13" s="5" t="str">
        <f>IF(A13="","",VLOOKUP(A13,[9]令和6年度契約状況調査票!$F:$AW,27,FALSE))</f>
        <v/>
      </c>
      <c r="N13" s="18" t="str">
        <f>IF(A13="","",IF(VLOOKUP(A13,[9]令和6年度契約状況調査票!$F:$AW,12,FALSE)="国所管",VLOOKUP(A13,[9]令和6年度契約状況調査票!$F:$AW,23,FALSE),""))</f>
        <v/>
      </c>
      <c r="O13" s="6" t="str">
        <f>IF(A13="","",IF(AND(Q13="○",P13="分担契約/単価契約"),"単価契約"&amp;CHAR(10)&amp;"予定調達総額 "&amp;TEXT(VLOOKUP(A13,[9]令和6年度契約状況調査票!$F:$AW,15,FALSE),"#,##0円")&amp;"(B)"&amp;CHAR(10)&amp;"分担契約"&amp;CHAR(10)&amp;VLOOKUP(A13,[9]令和6年度契約状況調査票!$F:$AW,31,FALSE),IF(AND(Q13="○",P13="分担契約"),"分担契約"&amp;CHAR(10)&amp;"契約総額 "&amp;TEXT(VLOOKUP(A13,[9]令和6年度契約状況調査票!$F:$AW,15,FALSE),"#,##0円")&amp;"(B)"&amp;CHAR(10)&amp;VLOOKUP(A13,[9]令和6年度契約状況調査票!$F:$AW,31,FALSE),(IF(P13="分担契約/単価契約","単価契約"&amp;CHAR(10)&amp;"予定調達総額 "&amp;TEXT(VLOOKUP(A13,[9]令和6年度契約状況調査票!$F:$AW,15,FALSE),"#,##0円")&amp;CHAR(10)&amp;"分担契約"&amp;CHAR(10)&amp;VLOOKUP(A13,[9]令和6年度契約状況調査票!$F:$AW,31,FALSE),IF(P13="分担契約","分担契約"&amp;CHAR(10)&amp;"契約総額 "&amp;TEXT(VLOOKUP(A13,[9]令和6年度契約状況調査票!$F:$AW,15,FALSE),"#,##0円")&amp;CHAR(10)&amp;VLOOKUP(A13,[9]令和6年度契約状況調査票!$F:$AW,31,FALSE),IF(P13="単価契約","単価契約"&amp;CHAR(10)&amp;"予定調達総額 "&amp;TEXT(VLOOKUP(A13,[9]令和6年度契約状況調査票!$F:$AW,15,FALSE),"#,##0円")&amp;CHAR(10)&amp;VLOOKUP(A13,[9]令和6年度契約状況調査票!$F:$AW,31,FALSE),VLOOKUP(A13,[9]令和6年度契約状況調査票!$F:$AW,31,FALSE))))))))</f>
        <v/>
      </c>
      <c r="P13" s="12" t="str">
        <f>IF(A13="","",VLOOKUP(A13,[9]令和6年度契約状況調査票!$F:$CE,52,FALSE))</f>
        <v/>
      </c>
      <c r="Q13" s="12" t="str">
        <f>IF(A13="","",IF(VLOOKUP(A13,[9]令和6年度契約状況調査票!$F:$AW,13,FALSE)="他官署で調達手続きを実施のため","×",IF(VLOOKUP(A13,[9]令和6年度契約状況調査票!$F:$AW,20,FALSE)="②同種の他の契約の予定価格を類推されるおそれがあるため公表しない","×","○")))</f>
        <v/>
      </c>
    </row>
    <row r="14" spans="1:17" s="12" customFormat="1" ht="69.95" customHeight="1">
      <c r="A14" s="7" t="str">
        <f>IF(MAX([9]令和6年度契約状況調査票!F28:F33)&gt;=ROW()-5,ROW()-5,"")</f>
        <v/>
      </c>
      <c r="B14" s="2" t="str">
        <f>IF(A14="","",VLOOKUP(A14,[9]令和6年度契約状況調査票!$F:$AW,4,FALSE))</f>
        <v/>
      </c>
      <c r="C14" s="1" t="str">
        <f>IF(A14="","",VLOOKUP(A14,[9]令和6年度契約状況調査票!$F:$AW,5,FALSE))</f>
        <v/>
      </c>
      <c r="D14" s="16" t="str">
        <f>IF(A14="","",VLOOKUP(A14,[9]令和6年度契約状況調査票!$F:$AW,8,FALSE))</f>
        <v/>
      </c>
      <c r="E14" s="2" t="str">
        <f>IF(A14="","",VLOOKUP(A14,[9]令和6年度契約状況調査票!$F:$AW,9,FALSE))</f>
        <v/>
      </c>
      <c r="F14" s="3" t="str">
        <f>IF(A14="","",VLOOKUP(A14,[9]令和6年度契約状況調査票!$F:$AW,10,FALSE))</f>
        <v/>
      </c>
      <c r="G14" s="17" t="str">
        <f>IF(A14="","",VLOOKUP(A14,[9]令和6年度契約状況調査票!$F:$AW,30,FALSE))</f>
        <v/>
      </c>
      <c r="H14" s="4" t="str">
        <f>IF(A14="","",IF(VLOOKUP(A14,[9]令和6年度契約状況調査票!$F:$AW,13,FALSE)="他官署で調達手続きを実施のため","他官署で調達手続きを実施のため",IF(VLOOKUP(A14,[9]令和6年度契約状況調査票!$F:$AW,20,FALSE)="②同種の他の契約の予定価格を類推されるおそれがあるため公表しない","同種の他の契約の予定価格を類推されるおそれがあるため公表しない",IF(VLOOKUP(A14,[9]令和6年度契約状況調査票!$F:$AW,20,FALSE)="－","－",IF(VLOOKUP(A14,[9]令和6年度契約状況調査票!$F:$AW,6,FALSE)&lt;&gt;"",TEXT(VLOOKUP(A14,[9]令和6年度契約状況調査票!$F:$AW,13,FALSE),"#,##0円")&amp;CHAR(10)&amp;"(A)",VLOOKUP(A14,[9]令和6年度契約状況調査票!$F:$AW,13,FALSE))))))</f>
        <v/>
      </c>
      <c r="I14" s="4" t="str">
        <f>IF(A14="","",VLOOKUP(A14,[9]令和6年度契約状況調査票!$F:$AW,14,FALSE))</f>
        <v/>
      </c>
      <c r="J14" s="5" t="str">
        <f>IF(A14="","",IF(VLOOKUP(A14,[9]令和6年度契約状況調査票!$F:$AW,13,FALSE)="他官署で調達手続きを実施のため","－",IF(VLOOKUP(A14,[9]令和6年度契約状況調査票!$F:$AW,20,FALSE)="②同種の他の契約の予定価格を類推されるおそれがあるため公表しない","－",IF(VLOOKUP(A14,[9]令和6年度契約状況調査票!$F:$AW,20,FALSE)="－","－",IF(VLOOKUP(A14,[9]令和6年度契約状況調査票!$F:$AW,6,FALSE)&lt;&gt;"",TEXT(VLOOKUP(A14,[9]令和6年度契約状況調査票!$F:$AW,16,FALSE),"#.0%")&amp;CHAR(10)&amp;"(B/A×100)",VLOOKUP(A14,[9]令和6年度契約状況調査票!$F:$AW,16,FALSE))))))</f>
        <v/>
      </c>
      <c r="K14" s="18"/>
      <c r="L14" s="5" t="str">
        <f>IF(A14="","",IF(VLOOKUP(A14,[9]令和6年度契約状況調査票!$F:$AW,26,FALSE)="①公益社団法人","公社",IF(VLOOKUP(A14,[9]令和6年度契約状況調査票!$F:$AW,26,FALSE)="②公益財団法人","公財","")))</f>
        <v/>
      </c>
      <c r="M14" s="5" t="str">
        <f>IF(A14="","",VLOOKUP(A14,[9]令和6年度契約状況調査票!$F:$AW,27,FALSE))</f>
        <v/>
      </c>
      <c r="N14" s="18" t="str">
        <f>IF(A14="","",IF(VLOOKUP(A14,[9]令和6年度契約状況調査票!$F:$AW,12,FALSE)="国所管",VLOOKUP(A14,[9]令和6年度契約状況調査票!$F:$AW,23,FALSE),""))</f>
        <v/>
      </c>
      <c r="O14" s="6" t="str">
        <f>IF(A14="","",IF(AND(Q14="○",P14="分担契約/単価契約"),"単価契約"&amp;CHAR(10)&amp;"予定調達総額 "&amp;TEXT(VLOOKUP(A14,[9]令和6年度契約状況調査票!$F:$AW,15,FALSE),"#,##0円")&amp;"(B)"&amp;CHAR(10)&amp;"分担契約"&amp;CHAR(10)&amp;VLOOKUP(A14,[9]令和6年度契約状況調査票!$F:$AW,31,FALSE),IF(AND(Q14="○",P14="分担契約"),"分担契約"&amp;CHAR(10)&amp;"契約総額 "&amp;TEXT(VLOOKUP(A14,[9]令和6年度契約状況調査票!$F:$AW,15,FALSE),"#,##0円")&amp;"(B)"&amp;CHAR(10)&amp;VLOOKUP(A14,[9]令和6年度契約状況調査票!$F:$AW,31,FALSE),(IF(P14="分担契約/単価契約","単価契約"&amp;CHAR(10)&amp;"予定調達総額 "&amp;TEXT(VLOOKUP(A14,[9]令和6年度契約状況調査票!$F:$AW,15,FALSE),"#,##0円")&amp;CHAR(10)&amp;"分担契約"&amp;CHAR(10)&amp;VLOOKUP(A14,[9]令和6年度契約状況調査票!$F:$AW,31,FALSE),IF(P14="分担契約","分担契約"&amp;CHAR(10)&amp;"契約総額 "&amp;TEXT(VLOOKUP(A14,[9]令和6年度契約状況調査票!$F:$AW,15,FALSE),"#,##0円")&amp;CHAR(10)&amp;VLOOKUP(A14,[9]令和6年度契約状況調査票!$F:$AW,31,FALSE),IF(P14="単価契約","単価契約"&amp;CHAR(10)&amp;"予定調達総額 "&amp;TEXT(VLOOKUP(A14,[9]令和6年度契約状況調査票!$F:$AW,15,FALSE),"#,##0円")&amp;CHAR(10)&amp;VLOOKUP(A14,[9]令和6年度契約状況調査票!$F:$AW,31,FALSE),VLOOKUP(A14,[9]令和6年度契約状況調査票!$F:$AW,31,FALSE))))))))</f>
        <v/>
      </c>
      <c r="P14" s="12" t="str">
        <f>IF(A14="","",VLOOKUP(A14,[9]令和6年度契約状況調査票!$F:$CE,52,FALSE))</f>
        <v/>
      </c>
    </row>
    <row r="15" spans="1:17" s="12" customFormat="1" ht="69.95" customHeight="1">
      <c r="A15" s="7" t="str">
        <f>IF(MAX([9]令和6年度契約状況調査票!F28:F34)&gt;=ROW()-5,ROW()-5,"")</f>
        <v/>
      </c>
      <c r="B15" s="2" t="str">
        <f>IF(A15="","",VLOOKUP(A15,[9]令和6年度契約状況調査票!$F:$AW,4,FALSE))</f>
        <v/>
      </c>
      <c r="C15" s="1" t="str">
        <f>IF(A15="","",VLOOKUP(A15,[9]令和6年度契約状況調査票!$F:$AW,5,FALSE))</f>
        <v/>
      </c>
      <c r="D15" s="16" t="str">
        <f>IF(A15="","",VLOOKUP(A15,[9]令和6年度契約状況調査票!$F:$AW,8,FALSE))</f>
        <v/>
      </c>
      <c r="E15" s="2" t="str">
        <f>IF(A15="","",VLOOKUP(A15,[9]令和6年度契約状況調査票!$F:$AW,9,FALSE))</f>
        <v/>
      </c>
      <c r="F15" s="3" t="str">
        <f>IF(A15="","",VLOOKUP(A15,[9]令和6年度契約状況調査票!$F:$AW,10,FALSE))</f>
        <v/>
      </c>
      <c r="G15" s="17" t="str">
        <f>IF(A15="","",VLOOKUP(A15,[9]令和6年度契約状況調査票!$F:$AW,30,FALSE))</f>
        <v/>
      </c>
      <c r="H15" s="4" t="str">
        <f>IF(A15="","",IF(VLOOKUP(A15,[9]令和6年度契約状況調査票!$F:$AW,13,FALSE)="他官署で調達手続きを実施のため","他官署で調達手続きを実施のため",IF(VLOOKUP(A15,[9]令和6年度契約状況調査票!$F:$AW,20,FALSE)="②同種の他の契約の予定価格を類推されるおそれがあるため公表しない","同種の他の契約の予定価格を類推されるおそれがあるため公表しない",IF(VLOOKUP(A15,[9]令和6年度契約状況調査票!$F:$AW,20,FALSE)="－","－",IF(VLOOKUP(A15,[9]令和6年度契約状況調査票!$F:$AW,6,FALSE)&lt;&gt;"",TEXT(VLOOKUP(A15,[9]令和6年度契約状況調査票!$F:$AW,13,FALSE),"#,##0円")&amp;CHAR(10)&amp;"(A)",VLOOKUP(A15,[9]令和6年度契約状況調査票!$F:$AW,13,FALSE))))))</f>
        <v/>
      </c>
      <c r="I15" s="4" t="str">
        <f>IF(A15="","",VLOOKUP(A15,[9]令和6年度契約状況調査票!$F:$AW,14,FALSE))</f>
        <v/>
      </c>
      <c r="J15" s="5" t="str">
        <f>IF(A15="","",IF(VLOOKUP(A15,[9]令和6年度契約状況調査票!$F:$AW,13,FALSE)="他官署で調達手続きを実施のため","－",IF(VLOOKUP(A15,[9]令和6年度契約状況調査票!$F:$AW,20,FALSE)="②同種の他の契約の予定価格を類推されるおそれがあるため公表しない","－",IF(VLOOKUP(A15,[9]令和6年度契約状況調査票!$F:$AW,20,FALSE)="－","－",IF(VLOOKUP(A15,[9]令和6年度契約状況調査票!$F:$AW,6,FALSE)&lt;&gt;"",TEXT(VLOOKUP(A15,[9]令和6年度契約状況調査票!$F:$AW,16,FALSE),"#.0%")&amp;CHAR(10)&amp;"(B/A×100)",VLOOKUP(A15,[9]令和6年度契約状況調査票!$F:$AW,16,FALSE))))))</f>
        <v/>
      </c>
      <c r="K15" s="18"/>
      <c r="L15" s="5" t="str">
        <f>IF(A15="","",IF(VLOOKUP(A15,[9]令和6年度契約状況調査票!$F:$AW,26,FALSE)="①公益社団法人","公社",IF(VLOOKUP(A15,[9]令和6年度契約状況調査票!$F:$AW,26,FALSE)="②公益財団法人","公財","")))</f>
        <v/>
      </c>
      <c r="M15" s="5" t="str">
        <f>IF(A15="","",VLOOKUP(A15,[9]令和6年度契約状況調査票!$F:$AW,27,FALSE))</f>
        <v/>
      </c>
      <c r="N15" s="18" t="str">
        <f>IF(A15="","",IF(VLOOKUP(A15,[9]令和6年度契約状況調査票!$F:$AW,12,FALSE)="国所管",VLOOKUP(A15,[9]令和6年度契約状況調査票!$F:$AW,23,FALSE),""))</f>
        <v/>
      </c>
      <c r="O15" s="6" t="str">
        <f>IF(A15="","",IF(AND(Q15="○",P15="分担契約/単価契約"),"単価契約"&amp;CHAR(10)&amp;"予定調達総額 "&amp;TEXT(VLOOKUP(A15,[9]令和6年度契約状況調査票!$F:$AW,15,FALSE),"#,##0円")&amp;"(B)"&amp;CHAR(10)&amp;"分担契約"&amp;CHAR(10)&amp;VLOOKUP(A15,[9]令和6年度契約状況調査票!$F:$AW,31,FALSE),IF(AND(Q15="○",P15="分担契約"),"分担契約"&amp;CHAR(10)&amp;"契約総額 "&amp;TEXT(VLOOKUP(A15,[9]令和6年度契約状況調査票!$F:$AW,15,FALSE),"#,##0円")&amp;"(B)"&amp;CHAR(10)&amp;VLOOKUP(A15,[9]令和6年度契約状況調査票!$F:$AW,31,FALSE),(IF(P15="分担契約/単価契約","単価契約"&amp;CHAR(10)&amp;"予定調達総額 "&amp;TEXT(VLOOKUP(A15,[9]令和6年度契約状況調査票!$F:$AW,15,FALSE),"#,##0円")&amp;CHAR(10)&amp;"分担契約"&amp;CHAR(10)&amp;VLOOKUP(A15,[9]令和6年度契約状況調査票!$F:$AW,31,FALSE),IF(P15="分担契約","分担契約"&amp;CHAR(10)&amp;"契約総額 "&amp;TEXT(VLOOKUP(A15,[9]令和6年度契約状況調査票!$F:$AW,15,FALSE),"#,##0円")&amp;CHAR(10)&amp;VLOOKUP(A15,[9]令和6年度契約状況調査票!$F:$AW,31,FALSE),IF(P15="単価契約","単価契約"&amp;CHAR(10)&amp;"予定調達総額 "&amp;TEXT(VLOOKUP(A15,[9]令和6年度契約状況調査票!$F:$AW,15,FALSE),"#,##0円")&amp;CHAR(10)&amp;VLOOKUP(A15,[9]令和6年度契約状況調査票!$F:$AW,31,FALSE),VLOOKUP(A15,[9]令和6年度契約状況調査票!$F:$AW,31,FALSE))))))))</f>
        <v/>
      </c>
      <c r="P15" s="12" t="str">
        <f>IF(A15="","",VLOOKUP(A15,[9]令和6年度契約状況調査票!$F:$CE,52,FALSE))</f>
        <v/>
      </c>
    </row>
    <row r="16" spans="1:17" s="12" customFormat="1" ht="69.95" customHeight="1">
      <c r="A16" s="7" t="str">
        <f>IF(MAX([9]令和6年度契約状況調査票!F28:F35)&gt;=ROW()-5,ROW()-5,"")</f>
        <v/>
      </c>
      <c r="B16" s="2" t="str">
        <f>IF(A16="","",VLOOKUP(A16,[9]令和6年度契約状況調査票!$F:$AW,4,FALSE))</f>
        <v/>
      </c>
      <c r="C16" s="1" t="str">
        <f>IF(A16="","",VLOOKUP(A16,[9]令和6年度契約状況調査票!$F:$AW,5,FALSE))</f>
        <v/>
      </c>
      <c r="D16" s="16" t="str">
        <f>IF(A16="","",VLOOKUP(A16,[9]令和6年度契約状況調査票!$F:$AW,8,FALSE))</f>
        <v/>
      </c>
      <c r="E16" s="2" t="str">
        <f>IF(A16="","",VLOOKUP(A16,[9]令和6年度契約状況調査票!$F:$AW,9,FALSE))</f>
        <v/>
      </c>
      <c r="F16" s="3" t="str">
        <f>IF(A16="","",VLOOKUP(A16,[9]令和6年度契約状況調査票!$F:$AW,10,FALSE))</f>
        <v/>
      </c>
      <c r="G16" s="17" t="str">
        <f>IF(A16="","",VLOOKUP(A16,[9]令和6年度契約状況調査票!$F:$AW,30,FALSE))</f>
        <v/>
      </c>
      <c r="H16" s="4" t="str">
        <f>IF(A16="","",IF(VLOOKUP(A16,[9]令和6年度契約状況調査票!$F:$AW,13,FALSE)="他官署で調達手続きを実施のため","他官署で調達手続きを実施のため",IF(VLOOKUP(A16,[9]令和6年度契約状況調査票!$F:$AW,20,FALSE)="②同種の他の契約の予定価格を類推されるおそれがあるため公表しない","同種の他の契約の予定価格を類推されるおそれがあるため公表しない",IF(VLOOKUP(A16,[9]令和6年度契約状況調査票!$F:$AW,20,FALSE)="－","－",IF(VLOOKUP(A16,[9]令和6年度契約状況調査票!$F:$AW,6,FALSE)&lt;&gt;"",TEXT(VLOOKUP(A16,[9]令和6年度契約状況調査票!$F:$AW,13,FALSE),"#,##0円")&amp;CHAR(10)&amp;"(A)",VLOOKUP(A16,[9]令和6年度契約状況調査票!$F:$AW,13,FALSE))))))</f>
        <v/>
      </c>
      <c r="I16" s="4" t="str">
        <f>IF(A16="","",VLOOKUP(A16,[9]令和6年度契約状況調査票!$F:$AW,14,FALSE))</f>
        <v/>
      </c>
      <c r="J16" s="5" t="str">
        <f>IF(A16="","",IF(VLOOKUP(A16,[9]令和6年度契約状況調査票!$F:$AW,13,FALSE)="他官署で調達手続きを実施のため","－",IF(VLOOKUP(A16,[9]令和6年度契約状況調査票!$F:$AW,20,FALSE)="②同種の他の契約の予定価格を類推されるおそれがあるため公表しない","－",IF(VLOOKUP(A16,[9]令和6年度契約状況調査票!$F:$AW,20,FALSE)="－","－",IF(VLOOKUP(A16,[9]令和6年度契約状況調査票!$F:$AW,6,FALSE)&lt;&gt;"",TEXT(VLOOKUP(A16,[9]令和6年度契約状況調査票!$F:$AW,16,FALSE),"#.0%")&amp;CHAR(10)&amp;"(B/A×100)",VLOOKUP(A16,[9]令和6年度契約状況調査票!$F:$AW,16,FALSE))))))</f>
        <v/>
      </c>
      <c r="K16" s="18"/>
      <c r="L16" s="5" t="str">
        <f>IF(A16="","",IF(VLOOKUP(A16,[9]令和6年度契約状況調査票!$F:$AW,26,FALSE)="①公益社団法人","公社",IF(VLOOKUP(A16,[9]令和6年度契約状況調査票!$F:$AW,26,FALSE)="②公益財団法人","公財","")))</f>
        <v/>
      </c>
      <c r="M16" s="5" t="str">
        <f>IF(A16="","",VLOOKUP(A16,[9]令和6年度契約状況調査票!$F:$AW,27,FALSE))</f>
        <v/>
      </c>
      <c r="N16" s="18" t="str">
        <f>IF(A16="","",IF(VLOOKUP(A16,[9]令和6年度契約状況調査票!$F:$AW,12,FALSE)="国所管",VLOOKUP(A16,[9]令和6年度契約状況調査票!$F:$AW,23,FALSE),""))</f>
        <v/>
      </c>
      <c r="O16" s="6" t="str">
        <f>IF(A16="","",IF(AND(Q16="○",P16="分担契約/単価契約"),"単価契約"&amp;CHAR(10)&amp;"予定調達総額 "&amp;TEXT(VLOOKUP(A16,[9]令和6年度契約状況調査票!$F:$AW,15,FALSE),"#,##0円")&amp;"(B)"&amp;CHAR(10)&amp;"分担契約"&amp;CHAR(10)&amp;VLOOKUP(A16,[9]令和6年度契約状況調査票!$F:$AW,31,FALSE),IF(AND(Q16="○",P16="分担契約"),"分担契約"&amp;CHAR(10)&amp;"契約総額 "&amp;TEXT(VLOOKUP(A16,[9]令和6年度契約状況調査票!$F:$AW,15,FALSE),"#,##0円")&amp;"(B)"&amp;CHAR(10)&amp;VLOOKUP(A16,[9]令和6年度契約状況調査票!$F:$AW,31,FALSE),(IF(P16="分担契約/単価契約","単価契約"&amp;CHAR(10)&amp;"予定調達総額 "&amp;TEXT(VLOOKUP(A16,[9]令和6年度契約状況調査票!$F:$AW,15,FALSE),"#,##0円")&amp;CHAR(10)&amp;"分担契約"&amp;CHAR(10)&amp;VLOOKUP(A16,[9]令和6年度契約状況調査票!$F:$AW,31,FALSE),IF(P16="分担契約","分担契約"&amp;CHAR(10)&amp;"契約総額 "&amp;TEXT(VLOOKUP(A16,[9]令和6年度契約状況調査票!$F:$AW,15,FALSE),"#,##0円")&amp;CHAR(10)&amp;VLOOKUP(A16,[9]令和6年度契約状況調査票!$F:$AW,31,FALSE),IF(P16="単価契約","単価契約"&amp;CHAR(10)&amp;"予定調達総額 "&amp;TEXT(VLOOKUP(A16,[9]令和6年度契約状況調査票!$F:$AW,15,FALSE),"#,##0円")&amp;CHAR(10)&amp;VLOOKUP(A16,[9]令和6年度契約状況調査票!$F:$AW,31,FALSE),VLOOKUP(A16,[9]令和6年度契約状況調査票!$F:$AW,31,FALSE))))))))</f>
        <v/>
      </c>
      <c r="P16" s="12" t="str">
        <f>IF(A16="","",VLOOKUP(A16,[9]令和6年度契約状況調査票!$F:$CE,52,FALSE))</f>
        <v/>
      </c>
    </row>
    <row r="17" spans="1:16" s="12" customFormat="1" ht="69.95" customHeight="1">
      <c r="A17" s="7" t="str">
        <f>IF(MAX([9]令和6年度契約状況調査票!F28:F36)&gt;=ROW()-5,ROW()-5,"")</f>
        <v/>
      </c>
      <c r="B17" s="2" t="str">
        <f>IF(A17="","",VLOOKUP(A17,[9]令和6年度契約状況調査票!$F:$AW,4,FALSE))</f>
        <v/>
      </c>
      <c r="C17" s="1" t="str">
        <f>IF(A17="","",VLOOKUP(A17,[9]令和6年度契約状況調査票!$F:$AW,5,FALSE))</f>
        <v/>
      </c>
      <c r="D17" s="16" t="str">
        <f>IF(A17="","",VLOOKUP(A17,[9]令和6年度契約状況調査票!$F:$AW,8,FALSE))</f>
        <v/>
      </c>
      <c r="E17" s="2" t="str">
        <f>IF(A17="","",VLOOKUP(A17,[9]令和6年度契約状況調査票!$F:$AW,9,FALSE))</f>
        <v/>
      </c>
      <c r="F17" s="3" t="str">
        <f>IF(A17="","",VLOOKUP(A17,[9]令和6年度契約状況調査票!$F:$AW,10,FALSE))</f>
        <v/>
      </c>
      <c r="G17" s="17" t="str">
        <f>IF(A17="","",VLOOKUP(A17,[9]令和6年度契約状況調査票!$F:$AW,30,FALSE))</f>
        <v/>
      </c>
      <c r="H17" s="4" t="str">
        <f>IF(A17="","",IF(VLOOKUP(A17,[9]令和6年度契約状況調査票!$F:$AW,13,FALSE)="他官署で調達手続きを実施のため","他官署で調達手続きを実施のため",IF(VLOOKUP(A17,[9]令和6年度契約状況調査票!$F:$AW,20,FALSE)="②同種の他の契約の予定価格を類推されるおそれがあるため公表しない","同種の他の契約の予定価格を類推されるおそれがあるため公表しない",IF(VLOOKUP(A17,[9]令和6年度契約状況調査票!$F:$AW,20,FALSE)="－","－",IF(VLOOKUP(A17,[9]令和6年度契約状況調査票!$F:$AW,6,FALSE)&lt;&gt;"",TEXT(VLOOKUP(A17,[9]令和6年度契約状況調査票!$F:$AW,13,FALSE),"#,##0円")&amp;CHAR(10)&amp;"(A)",VLOOKUP(A17,[9]令和6年度契約状況調査票!$F:$AW,13,FALSE))))))</f>
        <v/>
      </c>
      <c r="I17" s="4" t="str">
        <f>IF(A17="","",VLOOKUP(A17,[9]令和6年度契約状況調査票!$F:$AW,14,FALSE))</f>
        <v/>
      </c>
      <c r="J17" s="5" t="str">
        <f>IF(A17="","",IF(VLOOKUP(A17,[9]令和6年度契約状況調査票!$F:$AW,13,FALSE)="他官署で調達手続きを実施のため","－",IF(VLOOKUP(A17,[9]令和6年度契約状況調査票!$F:$AW,20,FALSE)="②同種の他の契約の予定価格を類推されるおそれがあるため公表しない","－",IF(VLOOKUP(A17,[9]令和6年度契約状況調査票!$F:$AW,20,FALSE)="－","－",IF(VLOOKUP(A17,[9]令和6年度契約状況調査票!$F:$AW,6,FALSE)&lt;&gt;"",TEXT(VLOOKUP(A17,[9]令和6年度契約状況調査票!$F:$AW,16,FALSE),"#.0%")&amp;CHAR(10)&amp;"(B/A×100)",VLOOKUP(A17,[9]令和6年度契約状況調査票!$F:$AW,16,FALSE))))))</f>
        <v/>
      </c>
      <c r="K17" s="18"/>
      <c r="L17" s="5" t="str">
        <f>IF(A17="","",IF(VLOOKUP(A17,[9]令和6年度契約状況調査票!$F:$AW,26,FALSE)="①公益社団法人","公社",IF(VLOOKUP(A17,[9]令和6年度契約状況調査票!$F:$AW,26,FALSE)="②公益財団法人","公財","")))</f>
        <v/>
      </c>
      <c r="M17" s="5" t="str">
        <f>IF(A17="","",VLOOKUP(A17,[9]令和6年度契約状況調査票!$F:$AW,27,FALSE))</f>
        <v/>
      </c>
      <c r="N17" s="18" t="str">
        <f>IF(A17="","",IF(VLOOKUP(A17,[9]令和6年度契約状況調査票!$F:$AW,12,FALSE)="国所管",VLOOKUP(A17,[9]令和6年度契約状況調査票!$F:$AW,23,FALSE),""))</f>
        <v/>
      </c>
      <c r="O17" s="6" t="str">
        <f>IF(A17="","",IF(AND(Q17="○",P17="分担契約/単価契約"),"単価契約"&amp;CHAR(10)&amp;"予定調達総額 "&amp;TEXT(VLOOKUP(A17,[9]令和6年度契約状況調査票!$F:$AW,15,FALSE),"#,##0円")&amp;"(B)"&amp;CHAR(10)&amp;"分担契約"&amp;CHAR(10)&amp;VLOOKUP(A17,[9]令和6年度契約状況調査票!$F:$AW,31,FALSE),IF(AND(Q17="○",P17="分担契約"),"分担契約"&amp;CHAR(10)&amp;"契約総額 "&amp;TEXT(VLOOKUP(A17,[9]令和6年度契約状況調査票!$F:$AW,15,FALSE),"#,##0円")&amp;"(B)"&amp;CHAR(10)&amp;VLOOKUP(A17,[9]令和6年度契約状況調査票!$F:$AW,31,FALSE),(IF(P17="分担契約/単価契約","単価契約"&amp;CHAR(10)&amp;"予定調達総額 "&amp;TEXT(VLOOKUP(A17,[9]令和6年度契約状況調査票!$F:$AW,15,FALSE),"#,##0円")&amp;CHAR(10)&amp;"分担契約"&amp;CHAR(10)&amp;VLOOKUP(A17,[9]令和6年度契約状況調査票!$F:$AW,31,FALSE),IF(P17="分担契約","分担契約"&amp;CHAR(10)&amp;"契約総額 "&amp;TEXT(VLOOKUP(A17,[9]令和6年度契約状況調査票!$F:$AW,15,FALSE),"#,##0円")&amp;CHAR(10)&amp;VLOOKUP(A17,[9]令和6年度契約状況調査票!$F:$AW,31,FALSE),IF(P17="単価契約","単価契約"&amp;CHAR(10)&amp;"予定調達総額 "&amp;TEXT(VLOOKUP(A17,[9]令和6年度契約状況調査票!$F:$AW,15,FALSE),"#,##0円")&amp;CHAR(10)&amp;VLOOKUP(A17,[9]令和6年度契約状況調査票!$F:$AW,31,FALSE),VLOOKUP(A17,[9]令和6年度契約状況調査票!$F:$AW,31,FALSE))))))))</f>
        <v/>
      </c>
      <c r="P17" s="12" t="str">
        <f>IF(A17="","",VLOOKUP(A17,[9]令和6年度契約状況調査票!$F:$CE,52,FALSE))</f>
        <v/>
      </c>
    </row>
    <row r="18" spans="1:16" s="12" customFormat="1" ht="69.95" customHeight="1">
      <c r="A18" s="7" t="str">
        <f>IF(MAX([9]令和6年度契約状況調査票!F28:F37)&gt;=ROW()-5,ROW()-5,"")</f>
        <v/>
      </c>
      <c r="B18" s="2" t="str">
        <f>IF(A18="","",VLOOKUP(A18,[9]令和6年度契約状況調査票!$F:$AW,4,FALSE))</f>
        <v/>
      </c>
      <c r="C18" s="1" t="str">
        <f>IF(A18="","",VLOOKUP(A18,[9]令和6年度契約状況調査票!$F:$AW,5,FALSE))</f>
        <v/>
      </c>
      <c r="D18" s="16" t="str">
        <f>IF(A18="","",VLOOKUP(A18,[9]令和6年度契約状況調査票!$F:$AW,8,FALSE))</f>
        <v/>
      </c>
      <c r="E18" s="2" t="str">
        <f>IF(A18="","",VLOOKUP(A18,[9]令和6年度契約状況調査票!$F:$AW,9,FALSE))</f>
        <v/>
      </c>
      <c r="F18" s="3" t="str">
        <f>IF(A18="","",VLOOKUP(A18,[9]令和6年度契約状況調査票!$F:$AW,10,FALSE))</f>
        <v/>
      </c>
      <c r="G18" s="17" t="str">
        <f>IF(A18="","",VLOOKUP(A18,[9]令和6年度契約状況調査票!$F:$AW,30,FALSE))</f>
        <v/>
      </c>
      <c r="H18" s="4" t="str">
        <f>IF(A18="","",IF(VLOOKUP(A18,[9]令和6年度契約状況調査票!$F:$AW,13,FALSE)="他官署で調達手続きを実施のため","他官署で調達手続きを実施のため",IF(VLOOKUP(A18,[9]令和6年度契約状況調査票!$F:$AW,20,FALSE)="②同種の他の契約の予定価格を類推されるおそれがあるため公表しない","同種の他の契約の予定価格を類推されるおそれがあるため公表しない",IF(VLOOKUP(A18,[9]令和6年度契約状況調査票!$F:$AW,20,FALSE)="－","－",IF(VLOOKUP(A18,[9]令和6年度契約状況調査票!$F:$AW,6,FALSE)&lt;&gt;"",TEXT(VLOOKUP(A18,[9]令和6年度契約状況調査票!$F:$AW,13,FALSE),"#,##0円")&amp;CHAR(10)&amp;"(A)",VLOOKUP(A18,[9]令和6年度契約状況調査票!$F:$AW,13,FALSE))))))</f>
        <v/>
      </c>
      <c r="I18" s="4" t="str">
        <f>IF(A18="","",VLOOKUP(A18,[9]令和6年度契約状況調査票!$F:$AW,14,FALSE))</f>
        <v/>
      </c>
      <c r="J18" s="5" t="str">
        <f>IF(A18="","",IF(VLOOKUP(A18,[9]令和6年度契約状況調査票!$F:$AW,13,FALSE)="他官署で調達手続きを実施のため","－",IF(VLOOKUP(A18,[9]令和6年度契約状況調査票!$F:$AW,20,FALSE)="②同種の他の契約の予定価格を類推されるおそれがあるため公表しない","－",IF(VLOOKUP(A18,[9]令和6年度契約状況調査票!$F:$AW,20,FALSE)="－","－",IF(VLOOKUP(A18,[9]令和6年度契約状況調査票!$F:$AW,6,FALSE)&lt;&gt;"",TEXT(VLOOKUP(A18,[9]令和6年度契約状況調査票!$F:$AW,16,FALSE),"#.0%")&amp;CHAR(10)&amp;"(B/A×100)",VLOOKUP(A18,[9]令和6年度契約状況調査票!$F:$AW,16,FALSE))))))</f>
        <v/>
      </c>
      <c r="K18" s="18"/>
      <c r="L18" s="5" t="str">
        <f>IF(A18="","",IF(VLOOKUP(A18,[9]令和6年度契約状況調査票!$F:$AW,26,FALSE)="①公益社団法人","公社",IF(VLOOKUP(A18,[9]令和6年度契約状況調査票!$F:$AW,26,FALSE)="②公益財団法人","公財","")))</f>
        <v/>
      </c>
      <c r="M18" s="5" t="str">
        <f>IF(A18="","",VLOOKUP(A18,[9]令和6年度契約状況調査票!$F:$AW,27,FALSE))</f>
        <v/>
      </c>
      <c r="N18" s="18" t="str">
        <f>IF(A18="","",IF(VLOOKUP(A18,[9]令和6年度契約状況調査票!$F:$AW,12,FALSE)="国所管",VLOOKUP(A18,[9]令和6年度契約状況調査票!$F:$AW,23,FALSE),""))</f>
        <v/>
      </c>
      <c r="O18" s="6" t="str">
        <f>IF(A18="","",IF(AND(Q18="○",P18="分担契約/単価契約"),"単価契約"&amp;CHAR(10)&amp;"予定調達総額 "&amp;TEXT(VLOOKUP(A18,[9]令和6年度契約状況調査票!$F:$AW,15,FALSE),"#,##0円")&amp;"(B)"&amp;CHAR(10)&amp;"分担契約"&amp;CHAR(10)&amp;VLOOKUP(A18,[9]令和6年度契約状況調査票!$F:$AW,31,FALSE),IF(AND(Q18="○",P18="分担契約"),"分担契約"&amp;CHAR(10)&amp;"契約総額 "&amp;TEXT(VLOOKUP(A18,[9]令和6年度契約状況調査票!$F:$AW,15,FALSE),"#,##0円")&amp;"(B)"&amp;CHAR(10)&amp;VLOOKUP(A18,[9]令和6年度契約状況調査票!$F:$AW,31,FALSE),(IF(P18="分担契約/単価契約","単価契約"&amp;CHAR(10)&amp;"予定調達総額 "&amp;TEXT(VLOOKUP(A18,[9]令和6年度契約状況調査票!$F:$AW,15,FALSE),"#,##0円")&amp;CHAR(10)&amp;"分担契約"&amp;CHAR(10)&amp;VLOOKUP(A18,[9]令和6年度契約状況調査票!$F:$AW,31,FALSE),IF(P18="分担契約","分担契約"&amp;CHAR(10)&amp;"契約総額 "&amp;TEXT(VLOOKUP(A18,[9]令和6年度契約状況調査票!$F:$AW,15,FALSE),"#,##0円")&amp;CHAR(10)&amp;VLOOKUP(A18,[9]令和6年度契約状況調査票!$F:$AW,31,FALSE),IF(P18="単価契約","単価契約"&amp;CHAR(10)&amp;"予定調達総額 "&amp;TEXT(VLOOKUP(A18,[9]令和6年度契約状況調査票!$F:$AW,15,FALSE),"#,##0円")&amp;CHAR(10)&amp;VLOOKUP(A18,[9]令和6年度契約状況調査票!$F:$AW,31,FALSE),VLOOKUP(A18,[9]令和6年度契約状況調査票!$F:$AW,31,FALSE))))))))</f>
        <v/>
      </c>
      <c r="P18" s="12" t="str">
        <f>IF(A18="","",VLOOKUP(A18,[9]令和6年度契約状況調査票!$F:$CE,52,FALSE))</f>
        <v/>
      </c>
    </row>
    <row r="19" spans="1:16" s="12" customFormat="1" ht="69.95" customHeight="1">
      <c r="A19" s="7" t="str">
        <f>IF(MAX([9]令和6年度契約状況調査票!F28:F38)&gt;=ROW()-5,ROW()-5,"")</f>
        <v/>
      </c>
      <c r="B19" s="2" t="str">
        <f>IF(A19="","",VLOOKUP(A19,[9]令和6年度契約状況調査票!$F:$AW,4,FALSE))</f>
        <v/>
      </c>
      <c r="C19" s="1" t="str">
        <f>IF(A19="","",VLOOKUP(A19,[9]令和6年度契約状況調査票!$F:$AW,5,FALSE))</f>
        <v/>
      </c>
      <c r="D19" s="16" t="str">
        <f>IF(A19="","",VLOOKUP(A19,[9]令和6年度契約状況調査票!$F:$AW,8,FALSE))</f>
        <v/>
      </c>
      <c r="E19" s="2" t="str">
        <f>IF(A19="","",VLOOKUP(A19,[9]令和6年度契約状況調査票!$F:$AW,9,FALSE))</f>
        <v/>
      </c>
      <c r="F19" s="3" t="str">
        <f>IF(A19="","",VLOOKUP(A19,[9]令和6年度契約状況調査票!$F:$AW,10,FALSE))</f>
        <v/>
      </c>
      <c r="G19" s="17" t="str">
        <f>IF(A19="","",VLOOKUP(A19,[9]令和6年度契約状況調査票!$F:$AW,30,FALSE))</f>
        <v/>
      </c>
      <c r="H19" s="4" t="str">
        <f>IF(A19="","",IF(VLOOKUP(A19,[9]令和6年度契約状況調査票!$F:$AW,13,FALSE)="他官署で調達手続きを実施のため","他官署で調達手続きを実施のため",IF(VLOOKUP(A19,[9]令和6年度契約状況調査票!$F:$AW,20,FALSE)="②同種の他の契約の予定価格を類推されるおそれがあるため公表しない","同種の他の契約の予定価格を類推されるおそれがあるため公表しない",IF(VLOOKUP(A19,[9]令和6年度契約状況調査票!$F:$AW,20,FALSE)="－","－",IF(VLOOKUP(A19,[9]令和6年度契約状況調査票!$F:$AW,6,FALSE)&lt;&gt;"",TEXT(VLOOKUP(A19,[9]令和6年度契約状況調査票!$F:$AW,13,FALSE),"#,##0円")&amp;CHAR(10)&amp;"(A)",VLOOKUP(A19,[9]令和6年度契約状況調査票!$F:$AW,13,FALSE))))))</f>
        <v/>
      </c>
      <c r="I19" s="4" t="str">
        <f>IF(A19="","",VLOOKUP(A19,[9]令和6年度契約状況調査票!$F:$AW,14,FALSE))</f>
        <v/>
      </c>
      <c r="J19" s="5" t="str">
        <f>IF(A19="","",IF(VLOOKUP(A19,[9]令和6年度契約状況調査票!$F:$AW,13,FALSE)="他官署で調達手続きを実施のため","－",IF(VLOOKUP(A19,[9]令和6年度契約状況調査票!$F:$AW,20,FALSE)="②同種の他の契約の予定価格を類推されるおそれがあるため公表しない","－",IF(VLOOKUP(A19,[9]令和6年度契約状況調査票!$F:$AW,20,FALSE)="－","－",IF(VLOOKUP(A19,[9]令和6年度契約状況調査票!$F:$AW,6,FALSE)&lt;&gt;"",TEXT(VLOOKUP(A19,[9]令和6年度契約状況調査票!$F:$AW,16,FALSE),"#.0%")&amp;CHAR(10)&amp;"(B/A×100)",VLOOKUP(A19,[9]令和6年度契約状況調査票!$F:$AW,16,FALSE))))))</f>
        <v/>
      </c>
      <c r="K19" s="18"/>
      <c r="L19" s="5" t="str">
        <f>IF(A19="","",IF(VLOOKUP(A19,[9]令和6年度契約状況調査票!$F:$AW,26,FALSE)="①公益社団法人","公社",IF(VLOOKUP(A19,[9]令和6年度契約状況調査票!$F:$AW,26,FALSE)="②公益財団法人","公財","")))</f>
        <v/>
      </c>
      <c r="M19" s="5" t="str">
        <f>IF(A19="","",VLOOKUP(A19,[9]令和6年度契約状況調査票!$F:$AW,27,FALSE))</f>
        <v/>
      </c>
      <c r="N19" s="18" t="str">
        <f>IF(A19="","",IF(VLOOKUP(A19,[9]令和6年度契約状況調査票!$F:$AW,12,FALSE)="国所管",VLOOKUP(A19,[9]令和6年度契約状況調査票!$F:$AW,23,FALSE),""))</f>
        <v/>
      </c>
      <c r="O19" s="6" t="str">
        <f>IF(A19="","",IF(AND(Q19="○",P19="分担契約/単価契約"),"単価契約"&amp;CHAR(10)&amp;"予定調達総額 "&amp;TEXT(VLOOKUP(A19,[9]令和6年度契約状況調査票!$F:$AW,15,FALSE),"#,##0円")&amp;"(B)"&amp;CHAR(10)&amp;"分担契約"&amp;CHAR(10)&amp;VLOOKUP(A19,[9]令和6年度契約状況調査票!$F:$AW,31,FALSE),IF(AND(Q19="○",P19="分担契約"),"分担契約"&amp;CHAR(10)&amp;"契約総額 "&amp;TEXT(VLOOKUP(A19,[9]令和6年度契約状況調査票!$F:$AW,15,FALSE),"#,##0円")&amp;"(B)"&amp;CHAR(10)&amp;VLOOKUP(A19,[9]令和6年度契約状況調査票!$F:$AW,31,FALSE),(IF(P19="分担契約/単価契約","単価契約"&amp;CHAR(10)&amp;"予定調達総額 "&amp;TEXT(VLOOKUP(A19,[9]令和6年度契約状況調査票!$F:$AW,15,FALSE),"#,##0円")&amp;CHAR(10)&amp;"分担契約"&amp;CHAR(10)&amp;VLOOKUP(A19,[9]令和6年度契約状況調査票!$F:$AW,31,FALSE),IF(P19="分担契約","分担契約"&amp;CHAR(10)&amp;"契約総額 "&amp;TEXT(VLOOKUP(A19,[9]令和6年度契約状況調査票!$F:$AW,15,FALSE),"#,##0円")&amp;CHAR(10)&amp;VLOOKUP(A19,[9]令和6年度契約状況調査票!$F:$AW,31,FALSE),IF(P19="単価契約","単価契約"&amp;CHAR(10)&amp;"予定調達総額 "&amp;TEXT(VLOOKUP(A19,[9]令和6年度契約状況調査票!$F:$AW,15,FALSE),"#,##0円")&amp;CHAR(10)&amp;VLOOKUP(A19,[9]令和6年度契約状況調査票!$F:$AW,31,FALSE),VLOOKUP(A19,[9]令和6年度契約状況調査票!$F:$AW,31,FALSE))))))))</f>
        <v/>
      </c>
      <c r="P19" s="12" t="str">
        <f>IF(A19="","",VLOOKUP(A19,[9]令和6年度契約状況調査票!$F:$CE,52,FALSE))</f>
        <v/>
      </c>
    </row>
    <row r="20" spans="1:16" s="12" customFormat="1" ht="69.95" customHeight="1">
      <c r="A20" s="7" t="str">
        <f>IF(MAX([9]令和6年度契約状況調査票!F28:F39)&gt;=ROW()-5,ROW()-5,"")</f>
        <v/>
      </c>
      <c r="B20" s="2" t="str">
        <f>IF(A20="","",VLOOKUP(A20,[9]令和6年度契約状況調査票!$F:$AW,4,FALSE))</f>
        <v/>
      </c>
      <c r="C20" s="1" t="str">
        <f>IF(A20="","",VLOOKUP(A20,[9]令和6年度契約状況調査票!$F:$AW,5,FALSE))</f>
        <v/>
      </c>
      <c r="D20" s="16" t="str">
        <f>IF(A20="","",VLOOKUP(A20,[9]令和6年度契約状況調査票!$F:$AW,8,FALSE))</f>
        <v/>
      </c>
      <c r="E20" s="2" t="str">
        <f>IF(A20="","",VLOOKUP(A20,[9]令和6年度契約状況調査票!$F:$AW,9,FALSE))</f>
        <v/>
      </c>
      <c r="F20" s="3" t="str">
        <f>IF(A20="","",VLOOKUP(A20,[9]令和6年度契約状況調査票!$F:$AW,10,FALSE))</f>
        <v/>
      </c>
      <c r="G20" s="17" t="str">
        <f>IF(A20="","",VLOOKUP(A20,[9]令和6年度契約状況調査票!$F:$AW,30,FALSE))</f>
        <v/>
      </c>
      <c r="H20" s="4" t="str">
        <f>IF(A20="","",IF(VLOOKUP(A20,[9]令和6年度契約状況調査票!$F:$AW,13,FALSE)="他官署で調達手続きを実施のため","他官署で調達手続きを実施のため",IF(VLOOKUP(A20,[9]令和6年度契約状況調査票!$F:$AW,20,FALSE)="②同種の他の契約の予定価格を類推されるおそれがあるため公表しない","同種の他の契約の予定価格を類推されるおそれがあるため公表しない",IF(VLOOKUP(A20,[9]令和6年度契約状況調査票!$F:$AW,20,FALSE)="－","－",IF(VLOOKUP(A20,[9]令和6年度契約状況調査票!$F:$AW,6,FALSE)&lt;&gt;"",TEXT(VLOOKUP(A20,[9]令和6年度契約状況調査票!$F:$AW,13,FALSE),"#,##0円")&amp;CHAR(10)&amp;"(A)",VLOOKUP(A20,[9]令和6年度契約状況調査票!$F:$AW,13,FALSE))))))</f>
        <v/>
      </c>
      <c r="I20" s="4" t="str">
        <f>IF(A20="","",VLOOKUP(A20,[9]令和6年度契約状況調査票!$F:$AW,14,FALSE))</f>
        <v/>
      </c>
      <c r="J20" s="5" t="str">
        <f>IF(A20="","",IF(VLOOKUP(A20,[9]令和6年度契約状況調査票!$F:$AW,13,FALSE)="他官署で調達手続きを実施のため","－",IF(VLOOKUP(A20,[9]令和6年度契約状況調査票!$F:$AW,20,FALSE)="②同種の他の契約の予定価格を類推されるおそれがあるため公表しない","－",IF(VLOOKUP(A20,[9]令和6年度契約状況調査票!$F:$AW,20,FALSE)="－","－",IF(VLOOKUP(A20,[9]令和6年度契約状況調査票!$F:$AW,6,FALSE)&lt;&gt;"",TEXT(VLOOKUP(A20,[9]令和6年度契約状況調査票!$F:$AW,16,FALSE),"#.0%")&amp;CHAR(10)&amp;"(B/A×100)",VLOOKUP(A20,[9]令和6年度契約状況調査票!$F:$AW,16,FALSE))))))</f>
        <v/>
      </c>
      <c r="K20" s="18"/>
      <c r="L20" s="5" t="str">
        <f>IF(A20="","",IF(VLOOKUP(A20,[9]令和6年度契約状況調査票!$F:$AW,26,FALSE)="①公益社団法人","公社",IF(VLOOKUP(A20,[9]令和6年度契約状況調査票!$F:$AW,26,FALSE)="②公益財団法人","公財","")))</f>
        <v/>
      </c>
      <c r="M20" s="5" t="str">
        <f>IF(A20="","",VLOOKUP(A20,[9]令和6年度契約状況調査票!$F:$AW,27,FALSE))</f>
        <v/>
      </c>
      <c r="N20" s="18" t="str">
        <f>IF(A20="","",IF(VLOOKUP(A20,[9]令和6年度契約状況調査票!$F:$AW,12,FALSE)="国所管",VLOOKUP(A20,[9]令和6年度契約状況調査票!$F:$AW,23,FALSE),""))</f>
        <v/>
      </c>
      <c r="O20" s="6" t="str">
        <f>IF(A20="","",IF(AND(Q20="○",P20="分担契約/単価契約"),"単価契約"&amp;CHAR(10)&amp;"予定調達総額 "&amp;TEXT(VLOOKUP(A20,[9]令和6年度契約状況調査票!$F:$AW,15,FALSE),"#,##0円")&amp;"(B)"&amp;CHAR(10)&amp;"分担契約"&amp;CHAR(10)&amp;VLOOKUP(A20,[9]令和6年度契約状況調査票!$F:$AW,31,FALSE),IF(AND(Q20="○",P20="分担契約"),"分担契約"&amp;CHAR(10)&amp;"契約総額 "&amp;TEXT(VLOOKUP(A20,[9]令和6年度契約状況調査票!$F:$AW,15,FALSE),"#,##0円")&amp;"(B)"&amp;CHAR(10)&amp;VLOOKUP(A20,[9]令和6年度契約状況調査票!$F:$AW,31,FALSE),(IF(P20="分担契約/単価契約","単価契約"&amp;CHAR(10)&amp;"予定調達総額 "&amp;TEXT(VLOOKUP(A20,[9]令和6年度契約状況調査票!$F:$AW,15,FALSE),"#,##0円")&amp;CHAR(10)&amp;"分担契約"&amp;CHAR(10)&amp;VLOOKUP(A20,[9]令和6年度契約状況調査票!$F:$AW,31,FALSE),IF(P20="分担契約","分担契約"&amp;CHAR(10)&amp;"契約総額 "&amp;TEXT(VLOOKUP(A20,[9]令和6年度契約状況調査票!$F:$AW,15,FALSE),"#,##0円")&amp;CHAR(10)&amp;VLOOKUP(A20,[9]令和6年度契約状況調査票!$F:$AW,31,FALSE),IF(P20="単価契約","単価契約"&amp;CHAR(10)&amp;"予定調達総額 "&amp;TEXT(VLOOKUP(A20,[9]令和6年度契約状況調査票!$F:$AW,15,FALSE),"#,##0円")&amp;CHAR(10)&amp;VLOOKUP(A20,[9]令和6年度契約状況調査票!$F:$AW,31,FALSE),VLOOKUP(A20,[9]令和6年度契約状況調査票!$F:$AW,31,FALSE))))))))</f>
        <v/>
      </c>
      <c r="P20" s="12" t="str">
        <f>IF(A20="","",VLOOKUP(A20,[9]令和6年度契約状況調査票!$F:$CE,52,FALSE))</f>
        <v/>
      </c>
    </row>
    <row r="21" spans="1:16" s="12" customFormat="1" ht="69.95" customHeight="1">
      <c r="A21" s="7" t="str">
        <f>IF(MAX([9]令和6年度契約状況調査票!F28:F40)&gt;=ROW()-5,ROW()-5,"")</f>
        <v/>
      </c>
      <c r="B21" s="2" t="str">
        <f>IF(A21="","",VLOOKUP(A21,[9]令和6年度契約状況調査票!$F:$AW,4,FALSE))</f>
        <v/>
      </c>
      <c r="C21" s="1" t="str">
        <f>IF(A21="","",VLOOKUP(A21,[9]令和6年度契約状況調査票!$F:$AW,5,FALSE))</f>
        <v/>
      </c>
      <c r="D21" s="16" t="str">
        <f>IF(A21="","",VLOOKUP(A21,[9]令和6年度契約状況調査票!$F:$AW,8,FALSE))</f>
        <v/>
      </c>
      <c r="E21" s="2" t="str">
        <f>IF(A21="","",VLOOKUP(A21,[9]令和6年度契約状況調査票!$F:$AW,9,FALSE))</f>
        <v/>
      </c>
      <c r="F21" s="3" t="str">
        <f>IF(A21="","",VLOOKUP(A21,[9]令和6年度契約状況調査票!$F:$AW,10,FALSE))</f>
        <v/>
      </c>
      <c r="G21" s="17" t="str">
        <f>IF(A21="","",VLOOKUP(A21,[9]令和6年度契約状況調査票!$F:$AW,30,FALSE))</f>
        <v/>
      </c>
      <c r="H21" s="4" t="str">
        <f>IF(A21="","",IF(VLOOKUP(A21,[9]令和6年度契約状況調査票!$F:$AW,13,FALSE)="他官署で調達手続きを実施のため","他官署で調達手続きを実施のため",IF(VLOOKUP(A21,[9]令和6年度契約状況調査票!$F:$AW,20,FALSE)="②同種の他の契約の予定価格を類推されるおそれがあるため公表しない","同種の他の契約の予定価格を類推されるおそれがあるため公表しない",IF(VLOOKUP(A21,[9]令和6年度契約状況調査票!$F:$AW,20,FALSE)="－","－",IF(VLOOKUP(A21,[9]令和6年度契約状況調査票!$F:$AW,6,FALSE)&lt;&gt;"",TEXT(VLOOKUP(A21,[9]令和6年度契約状況調査票!$F:$AW,13,FALSE),"#,##0円")&amp;CHAR(10)&amp;"(A)",VLOOKUP(A21,[9]令和6年度契約状況調査票!$F:$AW,13,FALSE))))))</f>
        <v/>
      </c>
      <c r="I21" s="4" t="str">
        <f>IF(A21="","",VLOOKUP(A21,[9]令和6年度契約状況調査票!$F:$AW,14,FALSE))</f>
        <v/>
      </c>
      <c r="J21" s="5" t="str">
        <f>IF(A21="","",IF(VLOOKUP(A21,[9]令和6年度契約状況調査票!$F:$AW,13,FALSE)="他官署で調達手続きを実施のため","－",IF(VLOOKUP(A21,[9]令和6年度契約状況調査票!$F:$AW,20,FALSE)="②同種の他の契約の予定価格を類推されるおそれがあるため公表しない","－",IF(VLOOKUP(A21,[9]令和6年度契約状況調査票!$F:$AW,20,FALSE)="－","－",IF(VLOOKUP(A21,[9]令和6年度契約状況調査票!$F:$AW,6,FALSE)&lt;&gt;"",TEXT(VLOOKUP(A21,[9]令和6年度契約状況調査票!$F:$AW,16,FALSE),"#.0%")&amp;CHAR(10)&amp;"(B/A×100)",VLOOKUP(A21,[9]令和6年度契約状況調査票!$F:$AW,16,FALSE))))))</f>
        <v/>
      </c>
      <c r="K21" s="18"/>
      <c r="L21" s="5" t="str">
        <f>IF(A21="","",IF(VLOOKUP(A21,[9]令和6年度契約状況調査票!$F:$AW,26,FALSE)="①公益社団法人","公社",IF(VLOOKUP(A21,[9]令和6年度契約状況調査票!$F:$AW,26,FALSE)="②公益財団法人","公財","")))</f>
        <v/>
      </c>
      <c r="M21" s="5" t="str">
        <f>IF(A21="","",VLOOKUP(A21,[9]令和6年度契約状況調査票!$F:$AW,27,FALSE))</f>
        <v/>
      </c>
      <c r="N21" s="18" t="str">
        <f>IF(A21="","",IF(VLOOKUP(A21,[9]令和6年度契約状況調査票!$F:$AW,12,FALSE)="国所管",VLOOKUP(A21,[9]令和6年度契約状況調査票!$F:$AW,23,FALSE),""))</f>
        <v/>
      </c>
      <c r="O21" s="6" t="str">
        <f>IF(A21="","",IF(AND(Q21="○",P21="分担契約/単価契約"),"単価契約"&amp;CHAR(10)&amp;"予定調達総額 "&amp;TEXT(VLOOKUP(A21,[9]令和6年度契約状況調査票!$F:$AW,15,FALSE),"#,##0円")&amp;"(B)"&amp;CHAR(10)&amp;"分担契約"&amp;CHAR(10)&amp;VLOOKUP(A21,[9]令和6年度契約状況調査票!$F:$AW,31,FALSE),IF(AND(Q21="○",P21="分担契約"),"分担契約"&amp;CHAR(10)&amp;"契約総額 "&amp;TEXT(VLOOKUP(A21,[9]令和6年度契約状況調査票!$F:$AW,15,FALSE),"#,##0円")&amp;"(B)"&amp;CHAR(10)&amp;VLOOKUP(A21,[9]令和6年度契約状況調査票!$F:$AW,31,FALSE),(IF(P21="分担契約/単価契約","単価契約"&amp;CHAR(10)&amp;"予定調達総額 "&amp;TEXT(VLOOKUP(A21,[9]令和6年度契約状況調査票!$F:$AW,15,FALSE),"#,##0円")&amp;CHAR(10)&amp;"分担契約"&amp;CHAR(10)&amp;VLOOKUP(A21,[9]令和6年度契約状況調査票!$F:$AW,31,FALSE),IF(P21="分担契約","分担契約"&amp;CHAR(10)&amp;"契約総額 "&amp;TEXT(VLOOKUP(A21,[9]令和6年度契約状況調査票!$F:$AW,15,FALSE),"#,##0円")&amp;CHAR(10)&amp;VLOOKUP(A21,[9]令和6年度契約状況調査票!$F:$AW,31,FALSE),IF(P21="単価契約","単価契約"&amp;CHAR(10)&amp;"予定調達総額 "&amp;TEXT(VLOOKUP(A21,[9]令和6年度契約状況調査票!$F:$AW,15,FALSE),"#,##0円")&amp;CHAR(10)&amp;VLOOKUP(A21,[9]令和6年度契約状況調査票!$F:$AW,31,FALSE),VLOOKUP(A21,[9]令和6年度契約状況調査票!$F:$AW,31,FALSE))))))))</f>
        <v/>
      </c>
      <c r="P21" s="12" t="str">
        <f>IF(A21="","",VLOOKUP(A21,[9]令和6年度契約状況調査票!$F:$CE,52,FALSE))</f>
        <v/>
      </c>
    </row>
    <row r="22" spans="1:16" s="12" customFormat="1" ht="69.95" customHeight="1">
      <c r="A22" s="7" t="str">
        <f>IF(MAX([9]令和6年度契約状況調査票!F28:F41)&gt;=ROW()-5,ROW()-5,"")</f>
        <v/>
      </c>
      <c r="B22" s="2" t="str">
        <f>IF(A22="","",VLOOKUP(A22,[9]令和6年度契約状況調査票!$F:$AW,4,FALSE))</f>
        <v/>
      </c>
      <c r="C22" s="1" t="str">
        <f>IF(A22="","",VLOOKUP(A22,[9]令和6年度契約状況調査票!$F:$AW,5,FALSE))</f>
        <v/>
      </c>
      <c r="D22" s="16" t="str">
        <f>IF(A22="","",VLOOKUP(A22,[9]令和6年度契約状況調査票!$F:$AW,8,FALSE))</f>
        <v/>
      </c>
      <c r="E22" s="2" t="str">
        <f>IF(A22="","",VLOOKUP(A22,[9]令和6年度契約状況調査票!$F:$AW,9,FALSE))</f>
        <v/>
      </c>
      <c r="F22" s="3" t="str">
        <f>IF(A22="","",VLOOKUP(A22,[9]令和6年度契約状況調査票!$F:$AW,10,FALSE))</f>
        <v/>
      </c>
      <c r="G22" s="17" t="str">
        <f>IF(A22="","",VLOOKUP(A22,[9]令和6年度契約状況調査票!$F:$AW,30,FALSE))</f>
        <v/>
      </c>
      <c r="H22" s="4" t="str">
        <f>IF(A22="","",IF(VLOOKUP(A22,[9]令和6年度契約状況調査票!$F:$AW,13,FALSE)="他官署で調達手続きを実施のため","他官署で調達手続きを実施のため",IF(VLOOKUP(A22,[9]令和6年度契約状況調査票!$F:$AW,20,FALSE)="②同種の他の契約の予定価格を類推されるおそれがあるため公表しない","同種の他の契約の予定価格を類推されるおそれがあるため公表しない",IF(VLOOKUP(A22,[9]令和6年度契約状況調査票!$F:$AW,20,FALSE)="－","－",IF(VLOOKUP(A22,[9]令和6年度契約状況調査票!$F:$AW,6,FALSE)&lt;&gt;"",TEXT(VLOOKUP(A22,[9]令和6年度契約状況調査票!$F:$AW,13,FALSE),"#,##0円")&amp;CHAR(10)&amp;"(A)",VLOOKUP(A22,[9]令和6年度契約状況調査票!$F:$AW,13,FALSE))))))</f>
        <v/>
      </c>
      <c r="I22" s="4" t="str">
        <f>IF(A22="","",VLOOKUP(A22,[9]令和6年度契約状況調査票!$F:$AW,14,FALSE))</f>
        <v/>
      </c>
      <c r="J22" s="5" t="str">
        <f>IF(A22="","",IF(VLOOKUP(A22,[9]令和6年度契約状況調査票!$F:$AW,13,FALSE)="他官署で調達手続きを実施のため","－",IF(VLOOKUP(A22,[9]令和6年度契約状況調査票!$F:$AW,20,FALSE)="②同種の他の契約の予定価格を類推されるおそれがあるため公表しない","－",IF(VLOOKUP(A22,[9]令和6年度契約状況調査票!$F:$AW,20,FALSE)="－","－",IF(VLOOKUP(A22,[9]令和6年度契約状況調査票!$F:$AW,6,FALSE)&lt;&gt;"",TEXT(VLOOKUP(A22,[9]令和6年度契約状況調査票!$F:$AW,16,FALSE),"#.0%")&amp;CHAR(10)&amp;"(B/A×100)",VLOOKUP(A22,[9]令和6年度契約状況調査票!$F:$AW,16,FALSE))))))</f>
        <v/>
      </c>
      <c r="K22" s="18"/>
      <c r="L22" s="5" t="str">
        <f>IF(A22="","",IF(VLOOKUP(A22,[9]令和6年度契約状況調査票!$F:$AW,26,FALSE)="①公益社団法人","公社",IF(VLOOKUP(A22,[9]令和6年度契約状況調査票!$F:$AW,26,FALSE)="②公益財団法人","公財","")))</f>
        <v/>
      </c>
      <c r="M22" s="5" t="str">
        <f>IF(A22="","",VLOOKUP(A22,[9]令和6年度契約状況調査票!$F:$AW,27,FALSE))</f>
        <v/>
      </c>
      <c r="N22" s="18" t="str">
        <f>IF(A22="","",IF(VLOOKUP(A22,[9]令和6年度契約状況調査票!$F:$AW,12,FALSE)="国所管",VLOOKUP(A22,[9]令和6年度契約状況調査票!$F:$AW,23,FALSE),""))</f>
        <v/>
      </c>
      <c r="O22" s="6" t="str">
        <f>IF(A22="","",IF(AND(Q22="○",P22="分担契約/単価契約"),"単価契約"&amp;CHAR(10)&amp;"予定調達総額 "&amp;TEXT(VLOOKUP(A22,[9]令和6年度契約状況調査票!$F:$AW,15,FALSE),"#,##0円")&amp;"(B)"&amp;CHAR(10)&amp;"分担契約"&amp;CHAR(10)&amp;VLOOKUP(A22,[9]令和6年度契約状況調査票!$F:$AW,31,FALSE),IF(AND(Q22="○",P22="分担契約"),"分担契約"&amp;CHAR(10)&amp;"契約総額 "&amp;TEXT(VLOOKUP(A22,[9]令和6年度契約状況調査票!$F:$AW,15,FALSE),"#,##0円")&amp;"(B)"&amp;CHAR(10)&amp;VLOOKUP(A22,[9]令和6年度契約状況調査票!$F:$AW,31,FALSE),(IF(P22="分担契約/単価契約","単価契約"&amp;CHAR(10)&amp;"予定調達総額 "&amp;TEXT(VLOOKUP(A22,[9]令和6年度契約状況調査票!$F:$AW,15,FALSE),"#,##0円")&amp;CHAR(10)&amp;"分担契約"&amp;CHAR(10)&amp;VLOOKUP(A22,[9]令和6年度契約状況調査票!$F:$AW,31,FALSE),IF(P22="分担契約","分担契約"&amp;CHAR(10)&amp;"契約総額 "&amp;TEXT(VLOOKUP(A22,[9]令和6年度契約状況調査票!$F:$AW,15,FALSE),"#,##0円")&amp;CHAR(10)&amp;VLOOKUP(A22,[9]令和6年度契約状況調査票!$F:$AW,31,FALSE),IF(P22="単価契約","単価契約"&amp;CHAR(10)&amp;"予定調達総額 "&amp;TEXT(VLOOKUP(A22,[9]令和6年度契約状況調査票!$F:$AW,15,FALSE),"#,##0円")&amp;CHAR(10)&amp;VLOOKUP(A22,[9]令和6年度契約状況調査票!$F:$AW,31,FALSE),VLOOKUP(A22,[9]令和6年度契約状況調査票!$F:$AW,31,FALSE))))))))</f>
        <v/>
      </c>
      <c r="P22" s="12" t="str">
        <f>IF(A22="","",VLOOKUP(A22,[9]令和6年度契約状況調査票!$F:$CE,52,FALSE))</f>
        <v/>
      </c>
    </row>
    <row r="23" spans="1:16" s="12" customFormat="1" ht="69.95" customHeight="1">
      <c r="A23" s="7" t="str">
        <f>IF(MAX([9]令和6年度契約状況調査票!F28:F42)&gt;=ROW()-5,ROW()-5,"")</f>
        <v/>
      </c>
      <c r="B23" s="2" t="str">
        <f>IF(A23="","",VLOOKUP(A23,[9]令和6年度契約状況調査票!$F:$AW,4,FALSE))</f>
        <v/>
      </c>
      <c r="C23" s="1" t="str">
        <f>IF(A23="","",VLOOKUP(A23,[9]令和6年度契約状況調査票!$F:$AW,5,FALSE))</f>
        <v/>
      </c>
      <c r="D23" s="16" t="str">
        <f>IF(A23="","",VLOOKUP(A23,[9]令和6年度契約状況調査票!$F:$AW,8,FALSE))</f>
        <v/>
      </c>
      <c r="E23" s="2" t="str">
        <f>IF(A23="","",VLOOKUP(A23,[9]令和6年度契約状況調査票!$F:$AW,9,FALSE))</f>
        <v/>
      </c>
      <c r="F23" s="3" t="str">
        <f>IF(A23="","",VLOOKUP(A23,[9]令和6年度契約状況調査票!$F:$AW,10,FALSE))</f>
        <v/>
      </c>
      <c r="G23" s="17" t="str">
        <f>IF(A23="","",VLOOKUP(A23,[9]令和6年度契約状況調査票!$F:$AW,30,FALSE))</f>
        <v/>
      </c>
      <c r="H23" s="4" t="str">
        <f>IF(A23="","",IF(VLOOKUP(A23,[9]令和6年度契約状況調査票!$F:$AW,13,FALSE)="他官署で調達手続きを実施のため","他官署で調達手続きを実施のため",IF(VLOOKUP(A23,[9]令和6年度契約状況調査票!$F:$AW,20,FALSE)="②同種の他の契約の予定価格を類推されるおそれがあるため公表しない","同種の他の契約の予定価格を類推されるおそれがあるため公表しない",IF(VLOOKUP(A23,[9]令和6年度契約状況調査票!$F:$AW,20,FALSE)="－","－",IF(VLOOKUP(A23,[9]令和6年度契約状況調査票!$F:$AW,6,FALSE)&lt;&gt;"",TEXT(VLOOKUP(A23,[9]令和6年度契約状況調査票!$F:$AW,13,FALSE),"#,##0円")&amp;CHAR(10)&amp;"(A)",VLOOKUP(A23,[9]令和6年度契約状況調査票!$F:$AW,13,FALSE))))))</f>
        <v/>
      </c>
      <c r="I23" s="4" t="str">
        <f>IF(A23="","",VLOOKUP(A23,[9]令和6年度契約状況調査票!$F:$AW,14,FALSE))</f>
        <v/>
      </c>
      <c r="J23" s="5" t="str">
        <f>IF(A23="","",IF(VLOOKUP(A23,[9]令和6年度契約状況調査票!$F:$AW,13,FALSE)="他官署で調達手続きを実施のため","－",IF(VLOOKUP(A23,[9]令和6年度契約状況調査票!$F:$AW,20,FALSE)="②同種の他の契約の予定価格を類推されるおそれがあるため公表しない","－",IF(VLOOKUP(A23,[9]令和6年度契約状況調査票!$F:$AW,20,FALSE)="－","－",IF(VLOOKUP(A23,[9]令和6年度契約状況調査票!$F:$AW,6,FALSE)&lt;&gt;"",TEXT(VLOOKUP(A23,[9]令和6年度契約状況調査票!$F:$AW,16,FALSE),"#.0%")&amp;CHAR(10)&amp;"(B/A×100)",VLOOKUP(A23,[9]令和6年度契約状況調査票!$F:$AW,16,FALSE))))))</f>
        <v/>
      </c>
      <c r="K23" s="18"/>
      <c r="L23" s="5" t="str">
        <f>IF(A23="","",IF(VLOOKUP(A23,[9]令和6年度契約状況調査票!$F:$AW,26,FALSE)="①公益社団法人","公社",IF(VLOOKUP(A23,[9]令和6年度契約状況調査票!$F:$AW,26,FALSE)="②公益財団法人","公財","")))</f>
        <v/>
      </c>
      <c r="M23" s="5" t="str">
        <f>IF(A23="","",VLOOKUP(A23,[9]令和6年度契約状況調査票!$F:$AW,27,FALSE))</f>
        <v/>
      </c>
      <c r="N23" s="18" t="str">
        <f>IF(A23="","",IF(VLOOKUP(A23,[9]令和6年度契約状況調査票!$F:$AW,12,FALSE)="国所管",VLOOKUP(A23,[9]令和6年度契約状況調査票!$F:$AW,23,FALSE),""))</f>
        <v/>
      </c>
      <c r="O23" s="6" t="str">
        <f>IF(A23="","",IF(AND(Q23="○",P23="分担契約/単価契約"),"単価契約"&amp;CHAR(10)&amp;"予定調達総額 "&amp;TEXT(VLOOKUP(A23,[9]令和6年度契約状況調査票!$F:$AW,15,FALSE),"#,##0円")&amp;"(B)"&amp;CHAR(10)&amp;"分担契約"&amp;CHAR(10)&amp;VLOOKUP(A23,[9]令和6年度契約状況調査票!$F:$AW,31,FALSE),IF(AND(Q23="○",P23="分担契約"),"分担契約"&amp;CHAR(10)&amp;"契約総額 "&amp;TEXT(VLOOKUP(A23,[9]令和6年度契約状況調査票!$F:$AW,15,FALSE),"#,##0円")&amp;"(B)"&amp;CHAR(10)&amp;VLOOKUP(A23,[9]令和6年度契約状況調査票!$F:$AW,31,FALSE),(IF(P23="分担契約/単価契約","単価契約"&amp;CHAR(10)&amp;"予定調達総額 "&amp;TEXT(VLOOKUP(A23,[9]令和6年度契約状況調査票!$F:$AW,15,FALSE),"#,##0円")&amp;CHAR(10)&amp;"分担契約"&amp;CHAR(10)&amp;VLOOKUP(A23,[9]令和6年度契約状況調査票!$F:$AW,31,FALSE),IF(P23="分担契約","分担契約"&amp;CHAR(10)&amp;"契約総額 "&amp;TEXT(VLOOKUP(A23,[9]令和6年度契約状況調査票!$F:$AW,15,FALSE),"#,##0円")&amp;CHAR(10)&amp;VLOOKUP(A23,[9]令和6年度契約状況調査票!$F:$AW,31,FALSE),IF(P23="単価契約","単価契約"&amp;CHAR(10)&amp;"予定調達総額 "&amp;TEXT(VLOOKUP(A23,[9]令和6年度契約状況調査票!$F:$AW,15,FALSE),"#,##0円")&amp;CHAR(10)&amp;VLOOKUP(A23,[9]令和6年度契約状況調査票!$F:$AW,31,FALSE),VLOOKUP(A23,[9]令和6年度契約状況調査票!$F:$AW,31,FALSE))))))))</f>
        <v/>
      </c>
      <c r="P23" s="12" t="str">
        <f>IF(A23="","",VLOOKUP(A23,[9]令和6年度契約状況調査票!$F:$CE,52,FALSE))</f>
        <v/>
      </c>
    </row>
    <row r="24" spans="1:16" s="12" customFormat="1" ht="69.95" customHeight="1">
      <c r="A24" s="7" t="str">
        <f>IF(MAX([9]令和6年度契約状況調査票!F28:F43)&gt;=ROW()-5,ROW()-5,"")</f>
        <v/>
      </c>
      <c r="B24" s="2" t="str">
        <f>IF(A24="","",VLOOKUP(A24,[9]令和6年度契約状況調査票!$F:$AW,4,FALSE))</f>
        <v/>
      </c>
      <c r="C24" s="1" t="str">
        <f>IF(A24="","",VLOOKUP(A24,[9]令和6年度契約状況調査票!$F:$AW,5,FALSE))</f>
        <v/>
      </c>
      <c r="D24" s="16" t="str">
        <f>IF(A24="","",VLOOKUP(A24,[9]令和6年度契約状況調査票!$F:$AW,8,FALSE))</f>
        <v/>
      </c>
      <c r="E24" s="2" t="str">
        <f>IF(A24="","",VLOOKUP(A24,[9]令和6年度契約状況調査票!$F:$AW,9,FALSE))</f>
        <v/>
      </c>
      <c r="F24" s="3" t="str">
        <f>IF(A24="","",VLOOKUP(A24,[9]令和6年度契約状況調査票!$F:$AW,10,FALSE))</f>
        <v/>
      </c>
      <c r="G24" s="17" t="str">
        <f>IF(A24="","",VLOOKUP(A24,[9]令和6年度契約状況調査票!$F:$AW,30,FALSE))</f>
        <v/>
      </c>
      <c r="H24" s="4" t="str">
        <f>IF(A24="","",IF(VLOOKUP(A24,[9]令和6年度契約状況調査票!$F:$AW,13,FALSE)="他官署で調達手続きを実施のため","他官署で調達手続きを実施のため",IF(VLOOKUP(A24,[9]令和6年度契約状況調査票!$F:$AW,20,FALSE)="②同種の他の契約の予定価格を類推されるおそれがあるため公表しない","同種の他の契約の予定価格を類推されるおそれがあるため公表しない",IF(VLOOKUP(A24,[9]令和6年度契約状況調査票!$F:$AW,20,FALSE)="－","－",IF(VLOOKUP(A24,[9]令和6年度契約状況調査票!$F:$AW,6,FALSE)&lt;&gt;"",TEXT(VLOOKUP(A24,[9]令和6年度契約状況調査票!$F:$AW,13,FALSE),"#,##0円")&amp;CHAR(10)&amp;"(A)",VLOOKUP(A24,[9]令和6年度契約状況調査票!$F:$AW,13,FALSE))))))</f>
        <v/>
      </c>
      <c r="I24" s="4" t="str">
        <f>IF(A24="","",VLOOKUP(A24,[9]令和6年度契約状況調査票!$F:$AW,14,FALSE))</f>
        <v/>
      </c>
      <c r="J24" s="5" t="str">
        <f>IF(A24="","",IF(VLOOKUP(A24,[9]令和6年度契約状況調査票!$F:$AW,13,FALSE)="他官署で調達手続きを実施のため","－",IF(VLOOKUP(A24,[9]令和6年度契約状況調査票!$F:$AW,20,FALSE)="②同種の他の契約の予定価格を類推されるおそれがあるため公表しない","－",IF(VLOOKUP(A24,[9]令和6年度契約状況調査票!$F:$AW,20,FALSE)="－","－",IF(VLOOKUP(A24,[9]令和6年度契約状況調査票!$F:$AW,6,FALSE)&lt;&gt;"",TEXT(VLOOKUP(A24,[9]令和6年度契約状況調査票!$F:$AW,16,FALSE),"#.0%")&amp;CHAR(10)&amp;"(B/A×100)",VLOOKUP(A24,[9]令和6年度契約状況調査票!$F:$AW,16,FALSE))))))</f>
        <v/>
      </c>
      <c r="K24" s="18"/>
      <c r="L24" s="5" t="str">
        <f>IF(A24="","",IF(VLOOKUP(A24,[9]令和6年度契約状況調査票!$F:$AW,26,FALSE)="①公益社団法人","公社",IF(VLOOKUP(A24,[9]令和6年度契約状況調査票!$F:$AW,26,FALSE)="②公益財団法人","公財","")))</f>
        <v/>
      </c>
      <c r="M24" s="5" t="str">
        <f>IF(A24="","",VLOOKUP(A24,[9]令和6年度契約状況調査票!$F:$AW,27,FALSE))</f>
        <v/>
      </c>
      <c r="N24" s="18" t="str">
        <f>IF(A24="","",IF(VLOOKUP(A24,[9]令和6年度契約状況調査票!$F:$AW,12,FALSE)="国所管",VLOOKUP(A24,[9]令和6年度契約状況調査票!$F:$AW,23,FALSE),""))</f>
        <v/>
      </c>
      <c r="O24" s="6" t="str">
        <f>IF(A24="","",IF(AND(Q24="○",P24="分担契約/単価契約"),"単価契約"&amp;CHAR(10)&amp;"予定調達総額 "&amp;TEXT(VLOOKUP(A24,[9]令和6年度契約状況調査票!$F:$AW,15,FALSE),"#,##0円")&amp;"(B)"&amp;CHAR(10)&amp;"分担契約"&amp;CHAR(10)&amp;VLOOKUP(A24,[9]令和6年度契約状況調査票!$F:$AW,31,FALSE),IF(AND(Q24="○",P24="分担契約"),"分担契約"&amp;CHAR(10)&amp;"契約総額 "&amp;TEXT(VLOOKUP(A24,[9]令和6年度契約状況調査票!$F:$AW,15,FALSE),"#,##0円")&amp;"(B)"&amp;CHAR(10)&amp;VLOOKUP(A24,[9]令和6年度契約状況調査票!$F:$AW,31,FALSE),(IF(P24="分担契約/単価契約","単価契約"&amp;CHAR(10)&amp;"予定調達総額 "&amp;TEXT(VLOOKUP(A24,[9]令和6年度契約状況調査票!$F:$AW,15,FALSE),"#,##0円")&amp;CHAR(10)&amp;"分担契約"&amp;CHAR(10)&amp;VLOOKUP(A24,[9]令和6年度契約状況調査票!$F:$AW,31,FALSE),IF(P24="分担契約","分担契約"&amp;CHAR(10)&amp;"契約総額 "&amp;TEXT(VLOOKUP(A24,[9]令和6年度契約状況調査票!$F:$AW,15,FALSE),"#,##0円")&amp;CHAR(10)&amp;VLOOKUP(A24,[9]令和6年度契約状況調査票!$F:$AW,31,FALSE),IF(P24="単価契約","単価契約"&amp;CHAR(10)&amp;"予定調達総額 "&amp;TEXT(VLOOKUP(A24,[9]令和6年度契約状況調査票!$F:$AW,15,FALSE),"#,##0円")&amp;CHAR(10)&amp;VLOOKUP(A24,[9]令和6年度契約状況調査票!$F:$AW,31,FALSE),VLOOKUP(A24,[9]令和6年度契約状況調査票!$F:$AW,31,FALSE))))))))</f>
        <v/>
      </c>
      <c r="P24" s="12" t="str">
        <f>IF(A24="","",VLOOKUP(A24,[9]令和6年度契約状況調査票!$F:$CE,52,FALSE))</f>
        <v/>
      </c>
    </row>
    <row r="25" spans="1:16" s="12" customFormat="1" ht="69.95" customHeight="1">
      <c r="A25" s="7" t="str">
        <f>IF(MAX([9]令和6年度契約状況調査票!F28:F44)&gt;=ROW()-5,ROW()-5,"")</f>
        <v/>
      </c>
      <c r="B25" s="2" t="str">
        <f>IF(A25="","",VLOOKUP(A25,[9]令和6年度契約状況調査票!$F:$AW,4,FALSE))</f>
        <v/>
      </c>
      <c r="C25" s="1" t="str">
        <f>IF(A25="","",VLOOKUP(A25,[9]令和6年度契約状況調査票!$F:$AW,5,FALSE))</f>
        <v/>
      </c>
      <c r="D25" s="16" t="str">
        <f>IF(A25="","",VLOOKUP(A25,[9]令和6年度契約状況調査票!$F:$AW,8,FALSE))</f>
        <v/>
      </c>
      <c r="E25" s="2" t="str">
        <f>IF(A25="","",VLOOKUP(A25,[9]令和6年度契約状況調査票!$F:$AW,9,FALSE))</f>
        <v/>
      </c>
      <c r="F25" s="3" t="str">
        <f>IF(A25="","",VLOOKUP(A25,[9]令和6年度契約状況調査票!$F:$AW,10,FALSE))</f>
        <v/>
      </c>
      <c r="G25" s="17" t="str">
        <f>IF(A25="","",VLOOKUP(A25,[9]令和6年度契約状況調査票!$F:$AW,30,FALSE))</f>
        <v/>
      </c>
      <c r="H25" s="4" t="str">
        <f>IF(A25="","",IF(VLOOKUP(A25,[9]令和6年度契約状況調査票!$F:$AW,13,FALSE)="他官署で調達手続きを実施のため","他官署で調達手続きを実施のため",IF(VLOOKUP(A25,[9]令和6年度契約状況調査票!$F:$AW,20,FALSE)="②同種の他の契約の予定価格を類推されるおそれがあるため公表しない","同種の他の契約の予定価格を類推されるおそれがあるため公表しない",IF(VLOOKUP(A25,[9]令和6年度契約状況調査票!$F:$AW,20,FALSE)="－","－",IF(VLOOKUP(A25,[9]令和6年度契約状況調査票!$F:$AW,6,FALSE)&lt;&gt;"",TEXT(VLOOKUP(A25,[9]令和6年度契約状況調査票!$F:$AW,13,FALSE),"#,##0円")&amp;CHAR(10)&amp;"(A)",VLOOKUP(A25,[9]令和6年度契約状況調査票!$F:$AW,13,FALSE))))))</f>
        <v/>
      </c>
      <c r="I25" s="4" t="str">
        <f>IF(A25="","",VLOOKUP(A25,[9]令和6年度契約状況調査票!$F:$AW,14,FALSE))</f>
        <v/>
      </c>
      <c r="J25" s="5" t="str">
        <f>IF(A25="","",IF(VLOOKUP(A25,[9]令和6年度契約状況調査票!$F:$AW,13,FALSE)="他官署で調達手続きを実施のため","－",IF(VLOOKUP(A25,[9]令和6年度契約状況調査票!$F:$AW,20,FALSE)="②同種の他の契約の予定価格を類推されるおそれがあるため公表しない","－",IF(VLOOKUP(A25,[9]令和6年度契約状況調査票!$F:$AW,20,FALSE)="－","－",IF(VLOOKUP(A25,[9]令和6年度契約状況調査票!$F:$AW,6,FALSE)&lt;&gt;"",TEXT(VLOOKUP(A25,[9]令和6年度契約状況調査票!$F:$AW,16,FALSE),"#.0%")&amp;CHAR(10)&amp;"(B/A×100)",VLOOKUP(A25,[9]令和6年度契約状況調査票!$F:$AW,16,FALSE))))))</f>
        <v/>
      </c>
      <c r="K25" s="18"/>
      <c r="L25" s="5" t="str">
        <f>IF(A25="","",IF(VLOOKUP(A25,[9]令和6年度契約状況調査票!$F:$AW,26,FALSE)="①公益社団法人","公社",IF(VLOOKUP(A25,[9]令和6年度契約状況調査票!$F:$AW,26,FALSE)="②公益財団法人","公財","")))</f>
        <v/>
      </c>
      <c r="M25" s="5" t="str">
        <f>IF(A25="","",VLOOKUP(A25,[9]令和6年度契約状況調査票!$F:$AW,27,FALSE))</f>
        <v/>
      </c>
      <c r="N25" s="18" t="str">
        <f>IF(A25="","",IF(VLOOKUP(A25,[9]令和6年度契約状況調査票!$F:$AW,12,FALSE)="国所管",VLOOKUP(A25,[9]令和6年度契約状況調査票!$F:$AW,23,FALSE),""))</f>
        <v/>
      </c>
      <c r="O25" s="6" t="str">
        <f>IF(A25="","",IF(AND(Q25="○",P25="分担契約/単価契約"),"単価契約"&amp;CHAR(10)&amp;"予定調達総額 "&amp;TEXT(VLOOKUP(A25,[9]令和6年度契約状況調査票!$F:$AW,15,FALSE),"#,##0円")&amp;"(B)"&amp;CHAR(10)&amp;"分担契約"&amp;CHAR(10)&amp;VLOOKUP(A25,[9]令和6年度契約状況調査票!$F:$AW,31,FALSE),IF(AND(Q25="○",P25="分担契約"),"分担契約"&amp;CHAR(10)&amp;"契約総額 "&amp;TEXT(VLOOKUP(A25,[9]令和6年度契約状況調査票!$F:$AW,15,FALSE),"#,##0円")&amp;"(B)"&amp;CHAR(10)&amp;VLOOKUP(A25,[9]令和6年度契約状況調査票!$F:$AW,31,FALSE),(IF(P25="分担契約/単価契約","単価契約"&amp;CHAR(10)&amp;"予定調達総額 "&amp;TEXT(VLOOKUP(A25,[9]令和6年度契約状況調査票!$F:$AW,15,FALSE),"#,##0円")&amp;CHAR(10)&amp;"分担契約"&amp;CHAR(10)&amp;VLOOKUP(A25,[9]令和6年度契約状況調査票!$F:$AW,31,FALSE),IF(P25="分担契約","分担契約"&amp;CHAR(10)&amp;"契約総額 "&amp;TEXT(VLOOKUP(A25,[9]令和6年度契約状況調査票!$F:$AW,15,FALSE),"#,##0円")&amp;CHAR(10)&amp;VLOOKUP(A25,[9]令和6年度契約状況調査票!$F:$AW,31,FALSE),IF(P25="単価契約","単価契約"&amp;CHAR(10)&amp;"予定調達総額 "&amp;TEXT(VLOOKUP(A25,[9]令和6年度契約状況調査票!$F:$AW,15,FALSE),"#,##0円")&amp;CHAR(10)&amp;VLOOKUP(A25,[9]令和6年度契約状況調査票!$F:$AW,31,FALSE),VLOOKUP(A25,[9]令和6年度契約状況調査票!$F:$AW,31,FALSE))))))))</f>
        <v/>
      </c>
      <c r="P25" s="12" t="str">
        <f>IF(A25="","",VLOOKUP(A25,[9]令和6年度契約状況調査票!$F:$CE,52,FALSE))</f>
        <v/>
      </c>
    </row>
    <row r="26" spans="1:16" s="12" customFormat="1" ht="69.95" customHeight="1">
      <c r="A26" s="7" t="str">
        <f>IF(MAX([9]令和6年度契約状況調査票!F28:F45)&gt;=ROW()-5,ROW()-5,"")</f>
        <v/>
      </c>
      <c r="B26" s="2" t="str">
        <f>IF(A26="","",VLOOKUP(A26,[9]令和6年度契約状況調査票!$F:$AW,4,FALSE))</f>
        <v/>
      </c>
      <c r="C26" s="1" t="str">
        <f>IF(A26="","",VLOOKUP(A26,[9]令和6年度契約状況調査票!$F:$AW,5,FALSE))</f>
        <v/>
      </c>
      <c r="D26" s="16" t="str">
        <f>IF(A26="","",VLOOKUP(A26,[9]令和6年度契約状況調査票!$F:$AW,8,FALSE))</f>
        <v/>
      </c>
      <c r="E26" s="2" t="str">
        <f>IF(A26="","",VLOOKUP(A26,[9]令和6年度契約状況調査票!$F:$AW,9,FALSE))</f>
        <v/>
      </c>
      <c r="F26" s="3" t="str">
        <f>IF(A26="","",VLOOKUP(A26,[9]令和6年度契約状況調査票!$F:$AW,10,FALSE))</f>
        <v/>
      </c>
      <c r="G26" s="17" t="str">
        <f>IF(A26="","",VLOOKUP(A26,[9]令和6年度契約状況調査票!$F:$AW,30,FALSE))</f>
        <v/>
      </c>
      <c r="H26" s="4" t="str">
        <f>IF(A26="","",IF(VLOOKUP(A26,[9]令和6年度契約状況調査票!$F:$AW,13,FALSE)="他官署で調達手続きを実施のため","他官署で調達手続きを実施のため",IF(VLOOKUP(A26,[9]令和6年度契約状況調査票!$F:$AW,20,FALSE)="②同種の他の契約の予定価格を類推されるおそれがあるため公表しない","同種の他の契約の予定価格を類推されるおそれがあるため公表しない",IF(VLOOKUP(A26,[9]令和6年度契約状況調査票!$F:$AW,20,FALSE)="－","－",IF(VLOOKUP(A26,[9]令和6年度契約状況調査票!$F:$AW,6,FALSE)&lt;&gt;"",TEXT(VLOOKUP(A26,[9]令和6年度契約状況調査票!$F:$AW,13,FALSE),"#,##0円")&amp;CHAR(10)&amp;"(A)",VLOOKUP(A26,[9]令和6年度契約状況調査票!$F:$AW,13,FALSE))))))</f>
        <v/>
      </c>
      <c r="I26" s="4" t="str">
        <f>IF(A26="","",VLOOKUP(A26,[9]令和6年度契約状況調査票!$F:$AW,14,FALSE))</f>
        <v/>
      </c>
      <c r="J26" s="5" t="str">
        <f>IF(A26="","",IF(VLOOKUP(A26,[9]令和6年度契約状況調査票!$F:$AW,13,FALSE)="他官署で調達手続きを実施のため","－",IF(VLOOKUP(A26,[9]令和6年度契約状況調査票!$F:$AW,20,FALSE)="②同種の他の契約の予定価格を類推されるおそれがあるため公表しない","－",IF(VLOOKUP(A26,[9]令和6年度契約状況調査票!$F:$AW,20,FALSE)="－","－",IF(VLOOKUP(A26,[9]令和6年度契約状況調査票!$F:$AW,6,FALSE)&lt;&gt;"",TEXT(VLOOKUP(A26,[9]令和6年度契約状況調査票!$F:$AW,16,FALSE),"#.0%")&amp;CHAR(10)&amp;"(B/A×100)",VLOOKUP(A26,[9]令和6年度契約状況調査票!$F:$AW,16,FALSE))))))</f>
        <v/>
      </c>
      <c r="K26" s="18"/>
      <c r="L26" s="5" t="str">
        <f>IF(A26="","",IF(VLOOKUP(A26,[9]令和6年度契約状況調査票!$F:$AW,26,FALSE)="①公益社団法人","公社",IF(VLOOKUP(A26,[9]令和6年度契約状況調査票!$F:$AW,26,FALSE)="②公益財団法人","公財","")))</f>
        <v/>
      </c>
      <c r="M26" s="5" t="str">
        <f>IF(A26="","",VLOOKUP(A26,[9]令和6年度契約状況調査票!$F:$AW,27,FALSE))</f>
        <v/>
      </c>
      <c r="N26" s="18" t="str">
        <f>IF(A26="","",IF(VLOOKUP(A26,[9]令和6年度契約状況調査票!$F:$AW,12,FALSE)="国所管",VLOOKUP(A26,[9]令和6年度契約状況調査票!$F:$AW,23,FALSE),""))</f>
        <v/>
      </c>
      <c r="O26" s="6" t="str">
        <f>IF(A26="","",IF(AND(Q26="○",P26="分担契約/単価契約"),"単価契約"&amp;CHAR(10)&amp;"予定調達総額 "&amp;TEXT(VLOOKUP(A26,[9]令和6年度契約状況調査票!$F:$AW,15,FALSE),"#,##0円")&amp;"(B)"&amp;CHAR(10)&amp;"分担契約"&amp;CHAR(10)&amp;VLOOKUP(A26,[9]令和6年度契約状況調査票!$F:$AW,31,FALSE),IF(AND(Q26="○",P26="分担契約"),"分担契約"&amp;CHAR(10)&amp;"契約総額 "&amp;TEXT(VLOOKUP(A26,[9]令和6年度契約状況調査票!$F:$AW,15,FALSE),"#,##0円")&amp;"(B)"&amp;CHAR(10)&amp;VLOOKUP(A26,[9]令和6年度契約状況調査票!$F:$AW,31,FALSE),(IF(P26="分担契約/単価契約","単価契約"&amp;CHAR(10)&amp;"予定調達総額 "&amp;TEXT(VLOOKUP(A26,[9]令和6年度契約状況調査票!$F:$AW,15,FALSE),"#,##0円")&amp;CHAR(10)&amp;"分担契約"&amp;CHAR(10)&amp;VLOOKUP(A26,[9]令和6年度契約状況調査票!$F:$AW,31,FALSE),IF(P26="分担契約","分担契約"&amp;CHAR(10)&amp;"契約総額 "&amp;TEXT(VLOOKUP(A26,[9]令和6年度契約状況調査票!$F:$AW,15,FALSE),"#,##0円")&amp;CHAR(10)&amp;VLOOKUP(A26,[9]令和6年度契約状況調査票!$F:$AW,31,FALSE),IF(P26="単価契約","単価契約"&amp;CHAR(10)&amp;"予定調達総額 "&amp;TEXT(VLOOKUP(A26,[9]令和6年度契約状況調査票!$F:$AW,15,FALSE),"#,##0円")&amp;CHAR(10)&amp;VLOOKUP(A26,[9]令和6年度契約状況調査票!$F:$AW,31,FALSE),VLOOKUP(A26,[9]令和6年度契約状況調査票!$F:$AW,31,FALSE))))))))</f>
        <v/>
      </c>
      <c r="P26" s="12" t="str">
        <f>IF(A26="","",VLOOKUP(A26,[9]令和6年度契約状況調査票!$F:$CE,52,FALSE))</f>
        <v/>
      </c>
    </row>
    <row r="27" spans="1:16" s="12" customFormat="1" ht="69.95" customHeight="1">
      <c r="A27" s="7" t="str">
        <f>IF(MAX([9]令和6年度契約状況調査票!F28:F46)&gt;=ROW()-5,ROW()-5,"")</f>
        <v/>
      </c>
      <c r="B27" s="2" t="str">
        <f>IF(A27="","",VLOOKUP(A27,[9]令和6年度契約状況調査票!$F:$AW,4,FALSE))</f>
        <v/>
      </c>
      <c r="C27" s="1" t="str">
        <f>IF(A27="","",VLOOKUP(A27,[9]令和6年度契約状況調査票!$F:$AW,5,FALSE))</f>
        <v/>
      </c>
      <c r="D27" s="16" t="str">
        <f>IF(A27="","",VLOOKUP(A27,[9]令和6年度契約状況調査票!$F:$AW,8,FALSE))</f>
        <v/>
      </c>
      <c r="E27" s="2" t="str">
        <f>IF(A27="","",VLOOKUP(A27,[9]令和6年度契約状況調査票!$F:$AW,9,FALSE))</f>
        <v/>
      </c>
      <c r="F27" s="3" t="str">
        <f>IF(A27="","",VLOOKUP(A27,[9]令和6年度契約状況調査票!$F:$AW,10,FALSE))</f>
        <v/>
      </c>
      <c r="G27" s="17" t="str">
        <f>IF(A27="","",VLOOKUP(A27,[9]令和6年度契約状況調査票!$F:$AW,30,FALSE))</f>
        <v/>
      </c>
      <c r="H27" s="4" t="str">
        <f>IF(A27="","",IF(VLOOKUP(A27,[9]令和6年度契約状況調査票!$F:$AW,13,FALSE)="他官署で調達手続きを実施のため","他官署で調達手続きを実施のため",IF(VLOOKUP(A27,[9]令和6年度契約状況調査票!$F:$AW,20,FALSE)="②同種の他の契約の予定価格を類推されるおそれがあるため公表しない","同種の他の契約の予定価格を類推されるおそれがあるため公表しない",IF(VLOOKUP(A27,[9]令和6年度契約状況調査票!$F:$AW,20,FALSE)="－","－",IF(VLOOKUP(A27,[9]令和6年度契約状況調査票!$F:$AW,6,FALSE)&lt;&gt;"",TEXT(VLOOKUP(A27,[9]令和6年度契約状況調査票!$F:$AW,13,FALSE),"#,##0円")&amp;CHAR(10)&amp;"(A)",VLOOKUP(A27,[9]令和6年度契約状況調査票!$F:$AW,13,FALSE))))))</f>
        <v/>
      </c>
      <c r="I27" s="4" t="str">
        <f>IF(A27="","",VLOOKUP(A27,[9]令和6年度契約状況調査票!$F:$AW,14,FALSE))</f>
        <v/>
      </c>
      <c r="J27" s="5" t="str">
        <f>IF(A27="","",IF(VLOOKUP(A27,[9]令和6年度契約状況調査票!$F:$AW,13,FALSE)="他官署で調達手続きを実施のため","－",IF(VLOOKUP(A27,[9]令和6年度契約状況調査票!$F:$AW,20,FALSE)="②同種の他の契約の予定価格を類推されるおそれがあるため公表しない","－",IF(VLOOKUP(A27,[9]令和6年度契約状況調査票!$F:$AW,20,FALSE)="－","－",IF(VLOOKUP(A27,[9]令和6年度契約状況調査票!$F:$AW,6,FALSE)&lt;&gt;"",TEXT(VLOOKUP(A27,[9]令和6年度契約状況調査票!$F:$AW,16,FALSE),"#.0%")&amp;CHAR(10)&amp;"(B/A×100)",VLOOKUP(A27,[9]令和6年度契約状況調査票!$F:$AW,16,FALSE))))))</f>
        <v/>
      </c>
      <c r="K27" s="18"/>
      <c r="L27" s="5" t="str">
        <f>IF(A27="","",IF(VLOOKUP(A27,[9]令和6年度契約状況調査票!$F:$AW,26,FALSE)="①公益社団法人","公社",IF(VLOOKUP(A27,[9]令和6年度契約状況調査票!$F:$AW,26,FALSE)="②公益財団法人","公財","")))</f>
        <v/>
      </c>
      <c r="M27" s="5" t="str">
        <f>IF(A27="","",VLOOKUP(A27,[9]令和6年度契約状況調査票!$F:$AW,27,FALSE))</f>
        <v/>
      </c>
      <c r="N27" s="18" t="str">
        <f>IF(A27="","",IF(VLOOKUP(A27,[9]令和6年度契約状況調査票!$F:$AW,12,FALSE)="国所管",VLOOKUP(A27,[9]令和6年度契約状況調査票!$F:$AW,23,FALSE),""))</f>
        <v/>
      </c>
      <c r="O27" s="6" t="str">
        <f>IF(A27="","",IF(AND(Q27="○",P27="分担契約/単価契約"),"単価契約"&amp;CHAR(10)&amp;"予定調達総額 "&amp;TEXT(VLOOKUP(A27,[9]令和6年度契約状況調査票!$F:$AW,15,FALSE),"#,##0円")&amp;"(B)"&amp;CHAR(10)&amp;"分担契約"&amp;CHAR(10)&amp;VLOOKUP(A27,[9]令和6年度契約状況調査票!$F:$AW,31,FALSE),IF(AND(Q27="○",P27="分担契約"),"分担契約"&amp;CHAR(10)&amp;"契約総額 "&amp;TEXT(VLOOKUP(A27,[9]令和6年度契約状況調査票!$F:$AW,15,FALSE),"#,##0円")&amp;"(B)"&amp;CHAR(10)&amp;VLOOKUP(A27,[9]令和6年度契約状況調査票!$F:$AW,31,FALSE),(IF(P27="分担契約/単価契約","単価契約"&amp;CHAR(10)&amp;"予定調達総額 "&amp;TEXT(VLOOKUP(A27,[9]令和6年度契約状況調査票!$F:$AW,15,FALSE),"#,##0円")&amp;CHAR(10)&amp;"分担契約"&amp;CHAR(10)&amp;VLOOKUP(A27,[9]令和6年度契約状況調査票!$F:$AW,31,FALSE),IF(P27="分担契約","分担契約"&amp;CHAR(10)&amp;"契約総額 "&amp;TEXT(VLOOKUP(A27,[9]令和6年度契約状況調査票!$F:$AW,15,FALSE),"#,##0円")&amp;CHAR(10)&amp;VLOOKUP(A27,[9]令和6年度契約状況調査票!$F:$AW,31,FALSE),IF(P27="単価契約","単価契約"&amp;CHAR(10)&amp;"予定調達総額 "&amp;TEXT(VLOOKUP(A27,[9]令和6年度契約状況調査票!$F:$AW,15,FALSE),"#,##0円")&amp;CHAR(10)&amp;VLOOKUP(A27,[9]令和6年度契約状況調査票!$F:$AW,31,FALSE),VLOOKUP(A27,[9]令和6年度契約状況調査票!$F:$AW,31,FALSE))))))))</f>
        <v/>
      </c>
      <c r="P27" s="12" t="str">
        <f>IF(A27="","",VLOOKUP(A27,[9]令和6年度契約状況調査票!$F:$CE,52,FALSE))</f>
        <v/>
      </c>
    </row>
    <row r="28" spans="1:16" s="12" customFormat="1" ht="69.95" customHeight="1">
      <c r="A28" s="7" t="str">
        <f>IF(MAX([9]令和6年度契約状況調査票!F28:F47)&gt;=ROW()-5,ROW()-5,"")</f>
        <v/>
      </c>
      <c r="B28" s="2" t="str">
        <f>IF(A28="","",VLOOKUP(A28,[9]令和6年度契約状況調査票!$F:$AW,4,FALSE))</f>
        <v/>
      </c>
      <c r="C28" s="1" t="str">
        <f>IF(A28="","",VLOOKUP(A28,[9]令和6年度契約状況調査票!$F:$AW,5,FALSE))</f>
        <v/>
      </c>
      <c r="D28" s="16" t="str">
        <f>IF(A28="","",VLOOKUP(A28,[9]令和6年度契約状況調査票!$F:$AW,8,FALSE))</f>
        <v/>
      </c>
      <c r="E28" s="2" t="str">
        <f>IF(A28="","",VLOOKUP(A28,[9]令和6年度契約状況調査票!$F:$AW,9,FALSE))</f>
        <v/>
      </c>
      <c r="F28" s="3" t="str">
        <f>IF(A28="","",VLOOKUP(A28,[9]令和6年度契約状況調査票!$F:$AW,10,FALSE))</f>
        <v/>
      </c>
      <c r="G28" s="17" t="str">
        <f>IF(A28="","",VLOOKUP(A28,[9]令和6年度契約状況調査票!$F:$AW,30,FALSE))</f>
        <v/>
      </c>
      <c r="H28" s="4" t="str">
        <f>IF(A28="","",IF(VLOOKUP(A28,[9]令和6年度契約状況調査票!$F:$AW,13,FALSE)="他官署で調達手続きを実施のため","他官署で調達手続きを実施のため",IF(VLOOKUP(A28,[9]令和6年度契約状況調査票!$F:$AW,20,FALSE)="②同種の他の契約の予定価格を類推されるおそれがあるため公表しない","同種の他の契約の予定価格を類推されるおそれがあるため公表しない",IF(VLOOKUP(A28,[9]令和6年度契約状況調査票!$F:$AW,20,FALSE)="－","－",IF(VLOOKUP(A28,[9]令和6年度契約状況調査票!$F:$AW,6,FALSE)&lt;&gt;"",TEXT(VLOOKUP(A28,[9]令和6年度契約状況調査票!$F:$AW,13,FALSE),"#,##0円")&amp;CHAR(10)&amp;"(A)",VLOOKUP(A28,[9]令和6年度契約状況調査票!$F:$AW,13,FALSE))))))</f>
        <v/>
      </c>
      <c r="I28" s="4" t="str">
        <f>IF(A28="","",VLOOKUP(A28,[9]令和6年度契約状況調査票!$F:$AW,14,FALSE))</f>
        <v/>
      </c>
      <c r="J28" s="5" t="str">
        <f>IF(A28="","",IF(VLOOKUP(A28,[9]令和6年度契約状況調査票!$F:$AW,13,FALSE)="他官署で調達手続きを実施のため","－",IF(VLOOKUP(A28,[9]令和6年度契約状況調査票!$F:$AW,20,FALSE)="②同種の他の契約の予定価格を類推されるおそれがあるため公表しない","－",IF(VLOOKUP(A28,[9]令和6年度契約状況調査票!$F:$AW,20,FALSE)="－","－",IF(VLOOKUP(A28,[9]令和6年度契約状況調査票!$F:$AW,6,FALSE)&lt;&gt;"",TEXT(VLOOKUP(A28,[9]令和6年度契約状況調査票!$F:$AW,16,FALSE),"#.0%")&amp;CHAR(10)&amp;"(B/A×100)",VLOOKUP(A28,[9]令和6年度契約状況調査票!$F:$AW,16,FALSE))))))</f>
        <v/>
      </c>
      <c r="K28" s="18"/>
      <c r="L28" s="5" t="str">
        <f>IF(A28="","",IF(VLOOKUP(A28,[9]令和6年度契約状況調査票!$F:$AW,26,FALSE)="①公益社団法人","公社",IF(VLOOKUP(A28,[9]令和6年度契約状況調査票!$F:$AW,26,FALSE)="②公益財団法人","公財","")))</f>
        <v/>
      </c>
      <c r="M28" s="5" t="str">
        <f>IF(A28="","",VLOOKUP(A28,[9]令和6年度契約状況調査票!$F:$AW,27,FALSE))</f>
        <v/>
      </c>
      <c r="N28" s="18" t="str">
        <f>IF(A28="","",IF(VLOOKUP(A28,[9]令和6年度契約状況調査票!$F:$AW,12,FALSE)="国所管",VLOOKUP(A28,[9]令和6年度契約状況調査票!$F:$AW,23,FALSE),""))</f>
        <v/>
      </c>
      <c r="O28" s="6" t="str">
        <f>IF(A28="","",IF(AND(Q28="○",P28="分担契約/単価契約"),"単価契約"&amp;CHAR(10)&amp;"予定調達総額 "&amp;TEXT(VLOOKUP(A28,[9]令和6年度契約状況調査票!$F:$AW,15,FALSE),"#,##0円")&amp;"(B)"&amp;CHAR(10)&amp;"分担契約"&amp;CHAR(10)&amp;VLOOKUP(A28,[9]令和6年度契約状況調査票!$F:$AW,31,FALSE),IF(AND(Q28="○",P28="分担契約"),"分担契約"&amp;CHAR(10)&amp;"契約総額 "&amp;TEXT(VLOOKUP(A28,[9]令和6年度契約状況調査票!$F:$AW,15,FALSE),"#,##0円")&amp;"(B)"&amp;CHAR(10)&amp;VLOOKUP(A28,[9]令和6年度契約状況調査票!$F:$AW,31,FALSE),(IF(P28="分担契約/単価契約","単価契約"&amp;CHAR(10)&amp;"予定調達総額 "&amp;TEXT(VLOOKUP(A28,[9]令和6年度契約状況調査票!$F:$AW,15,FALSE),"#,##0円")&amp;CHAR(10)&amp;"分担契約"&amp;CHAR(10)&amp;VLOOKUP(A28,[9]令和6年度契約状況調査票!$F:$AW,31,FALSE),IF(P28="分担契約","分担契約"&amp;CHAR(10)&amp;"契約総額 "&amp;TEXT(VLOOKUP(A28,[9]令和6年度契約状況調査票!$F:$AW,15,FALSE),"#,##0円")&amp;CHAR(10)&amp;VLOOKUP(A28,[9]令和6年度契約状況調査票!$F:$AW,31,FALSE),IF(P28="単価契約","単価契約"&amp;CHAR(10)&amp;"予定調達総額 "&amp;TEXT(VLOOKUP(A28,[9]令和6年度契約状況調査票!$F:$AW,15,FALSE),"#,##0円")&amp;CHAR(10)&amp;VLOOKUP(A28,[9]令和6年度契約状況調査票!$F:$AW,31,FALSE),VLOOKUP(A28,[9]令和6年度契約状況調査票!$F:$AW,31,FALSE))))))))</f>
        <v/>
      </c>
      <c r="P28" s="12" t="str">
        <f>IF(A28="","",VLOOKUP(A28,[9]令和6年度契約状況調査票!$F:$CE,52,FALSE))</f>
        <v/>
      </c>
    </row>
    <row r="29" spans="1:16" s="12" customFormat="1" ht="69.95" customHeight="1">
      <c r="A29" s="7" t="str">
        <f>IF(MAX([9]令和6年度契約状況調査票!F28:F48)&gt;=ROW()-5,ROW()-5,"")</f>
        <v/>
      </c>
      <c r="B29" s="2" t="str">
        <f>IF(A29="","",VLOOKUP(A29,[9]令和6年度契約状況調査票!$F:$AW,4,FALSE))</f>
        <v/>
      </c>
      <c r="C29" s="1" t="str">
        <f>IF(A29="","",VLOOKUP(A29,[9]令和6年度契約状況調査票!$F:$AW,5,FALSE))</f>
        <v/>
      </c>
      <c r="D29" s="16" t="str">
        <f>IF(A29="","",VLOOKUP(A29,[9]令和6年度契約状況調査票!$F:$AW,8,FALSE))</f>
        <v/>
      </c>
      <c r="E29" s="2" t="str">
        <f>IF(A29="","",VLOOKUP(A29,[9]令和6年度契約状況調査票!$F:$AW,9,FALSE))</f>
        <v/>
      </c>
      <c r="F29" s="3" t="str">
        <f>IF(A29="","",VLOOKUP(A29,[9]令和6年度契約状況調査票!$F:$AW,10,FALSE))</f>
        <v/>
      </c>
      <c r="G29" s="17" t="str">
        <f>IF(A29="","",VLOOKUP(A29,[9]令和6年度契約状況調査票!$F:$AW,30,FALSE))</f>
        <v/>
      </c>
      <c r="H29" s="4" t="str">
        <f>IF(A29="","",IF(VLOOKUP(A29,[9]令和6年度契約状況調査票!$F:$AW,13,FALSE)="他官署で調達手続きを実施のため","他官署で調達手続きを実施のため",IF(VLOOKUP(A29,[9]令和6年度契約状況調査票!$F:$AW,20,FALSE)="②同種の他の契約の予定価格を類推されるおそれがあるため公表しない","同種の他の契約の予定価格を類推されるおそれがあるため公表しない",IF(VLOOKUP(A29,[9]令和6年度契約状況調査票!$F:$AW,20,FALSE)="－","－",IF(VLOOKUP(A29,[9]令和6年度契約状況調査票!$F:$AW,6,FALSE)&lt;&gt;"",TEXT(VLOOKUP(A29,[9]令和6年度契約状況調査票!$F:$AW,13,FALSE),"#,##0円")&amp;CHAR(10)&amp;"(A)",VLOOKUP(A29,[9]令和6年度契約状況調査票!$F:$AW,13,FALSE))))))</f>
        <v/>
      </c>
      <c r="I29" s="4" t="str">
        <f>IF(A29="","",VLOOKUP(A29,[9]令和6年度契約状況調査票!$F:$AW,14,FALSE))</f>
        <v/>
      </c>
      <c r="J29" s="5" t="str">
        <f>IF(A29="","",IF(VLOOKUP(A29,[9]令和6年度契約状況調査票!$F:$AW,13,FALSE)="他官署で調達手続きを実施のため","－",IF(VLOOKUP(A29,[9]令和6年度契約状況調査票!$F:$AW,20,FALSE)="②同種の他の契約の予定価格を類推されるおそれがあるため公表しない","－",IF(VLOOKUP(A29,[9]令和6年度契約状況調査票!$F:$AW,20,FALSE)="－","－",IF(VLOOKUP(A29,[9]令和6年度契約状況調査票!$F:$AW,6,FALSE)&lt;&gt;"",TEXT(VLOOKUP(A29,[9]令和6年度契約状況調査票!$F:$AW,16,FALSE),"#.0%")&amp;CHAR(10)&amp;"(B/A×100)",VLOOKUP(A29,[9]令和6年度契約状況調査票!$F:$AW,16,FALSE))))))</f>
        <v/>
      </c>
      <c r="K29" s="18"/>
      <c r="L29" s="5" t="str">
        <f>IF(A29="","",IF(VLOOKUP(A29,[9]令和6年度契約状況調査票!$F:$AW,26,FALSE)="①公益社団法人","公社",IF(VLOOKUP(A29,[9]令和6年度契約状況調査票!$F:$AW,26,FALSE)="②公益財団法人","公財","")))</f>
        <v/>
      </c>
      <c r="M29" s="5" t="str">
        <f>IF(A29="","",VLOOKUP(A29,[9]令和6年度契約状況調査票!$F:$AW,27,FALSE))</f>
        <v/>
      </c>
      <c r="N29" s="18" t="str">
        <f>IF(A29="","",IF(VLOOKUP(A29,[9]令和6年度契約状況調査票!$F:$AW,12,FALSE)="国所管",VLOOKUP(A29,[9]令和6年度契約状況調査票!$F:$AW,23,FALSE),""))</f>
        <v/>
      </c>
      <c r="O29" s="6" t="str">
        <f>IF(A29="","",IF(AND(Q29="○",P29="分担契約/単価契約"),"単価契約"&amp;CHAR(10)&amp;"予定調達総額 "&amp;TEXT(VLOOKUP(A29,[9]令和6年度契約状況調査票!$F:$AW,15,FALSE),"#,##0円")&amp;"(B)"&amp;CHAR(10)&amp;"分担契約"&amp;CHAR(10)&amp;VLOOKUP(A29,[9]令和6年度契約状況調査票!$F:$AW,31,FALSE),IF(AND(Q29="○",P29="分担契約"),"分担契約"&amp;CHAR(10)&amp;"契約総額 "&amp;TEXT(VLOOKUP(A29,[9]令和6年度契約状況調査票!$F:$AW,15,FALSE),"#,##0円")&amp;"(B)"&amp;CHAR(10)&amp;VLOOKUP(A29,[9]令和6年度契約状況調査票!$F:$AW,31,FALSE),(IF(P29="分担契約/単価契約","単価契約"&amp;CHAR(10)&amp;"予定調達総額 "&amp;TEXT(VLOOKUP(A29,[9]令和6年度契約状況調査票!$F:$AW,15,FALSE),"#,##0円")&amp;CHAR(10)&amp;"分担契約"&amp;CHAR(10)&amp;VLOOKUP(A29,[9]令和6年度契約状況調査票!$F:$AW,31,FALSE),IF(P29="分担契約","分担契約"&amp;CHAR(10)&amp;"契約総額 "&amp;TEXT(VLOOKUP(A29,[9]令和6年度契約状況調査票!$F:$AW,15,FALSE),"#,##0円")&amp;CHAR(10)&amp;VLOOKUP(A29,[9]令和6年度契約状況調査票!$F:$AW,31,FALSE),IF(P29="単価契約","単価契約"&amp;CHAR(10)&amp;"予定調達総額 "&amp;TEXT(VLOOKUP(A29,[9]令和6年度契約状況調査票!$F:$AW,15,FALSE),"#,##0円")&amp;CHAR(10)&amp;VLOOKUP(A29,[9]令和6年度契約状況調査票!$F:$AW,31,FALSE),VLOOKUP(A29,[9]令和6年度契約状況調査票!$F:$AW,31,FALSE))))))))</f>
        <v/>
      </c>
      <c r="P29" s="12" t="str">
        <f>IF(A29="","",VLOOKUP(A29,[9]令和6年度契約状況調査票!$F:$CE,52,FALSE))</f>
        <v/>
      </c>
    </row>
    <row r="30" spans="1:16" s="12" customFormat="1" ht="69.95" customHeight="1">
      <c r="A30" s="7" t="str">
        <f>IF(MAX([9]令和6年度契約状況調査票!F28:F49)&gt;=ROW()-5,ROW()-5,"")</f>
        <v/>
      </c>
      <c r="B30" s="2" t="str">
        <f>IF(A30="","",VLOOKUP(A30,[9]令和6年度契約状況調査票!$F:$AW,4,FALSE))</f>
        <v/>
      </c>
      <c r="C30" s="1" t="str">
        <f>IF(A30="","",VLOOKUP(A30,[9]令和6年度契約状況調査票!$F:$AW,5,FALSE))</f>
        <v/>
      </c>
      <c r="D30" s="16" t="str">
        <f>IF(A30="","",VLOOKUP(A30,[9]令和6年度契約状況調査票!$F:$AW,8,FALSE))</f>
        <v/>
      </c>
      <c r="E30" s="2" t="str">
        <f>IF(A30="","",VLOOKUP(A30,[9]令和6年度契約状況調査票!$F:$AW,9,FALSE))</f>
        <v/>
      </c>
      <c r="F30" s="3" t="str">
        <f>IF(A30="","",VLOOKUP(A30,[9]令和6年度契約状況調査票!$F:$AW,10,FALSE))</f>
        <v/>
      </c>
      <c r="G30" s="17" t="str">
        <f>IF(A30="","",VLOOKUP(A30,[9]令和6年度契約状況調査票!$F:$AW,30,FALSE))</f>
        <v/>
      </c>
      <c r="H30" s="4" t="str">
        <f>IF(A30="","",IF(VLOOKUP(A30,[9]令和6年度契約状況調査票!$F:$AW,13,FALSE)="他官署で調達手続きを実施のため","他官署で調達手続きを実施のため",IF(VLOOKUP(A30,[9]令和6年度契約状況調査票!$F:$AW,20,FALSE)="②同種の他の契約の予定価格を類推されるおそれがあるため公表しない","同種の他の契約の予定価格を類推されるおそれがあるため公表しない",IF(VLOOKUP(A30,[9]令和6年度契約状況調査票!$F:$AW,20,FALSE)="－","－",IF(VLOOKUP(A30,[9]令和6年度契約状況調査票!$F:$AW,6,FALSE)&lt;&gt;"",TEXT(VLOOKUP(A30,[9]令和6年度契約状況調査票!$F:$AW,13,FALSE),"#,##0円")&amp;CHAR(10)&amp;"(A)",VLOOKUP(A30,[9]令和6年度契約状況調査票!$F:$AW,13,FALSE))))))</f>
        <v/>
      </c>
      <c r="I30" s="4" t="str">
        <f>IF(A30="","",VLOOKUP(A30,[9]令和6年度契約状況調査票!$F:$AW,14,FALSE))</f>
        <v/>
      </c>
      <c r="J30" s="5" t="str">
        <f>IF(A30="","",IF(VLOOKUP(A30,[9]令和6年度契約状況調査票!$F:$AW,13,FALSE)="他官署で調達手続きを実施のため","－",IF(VLOOKUP(A30,[9]令和6年度契約状況調査票!$F:$AW,20,FALSE)="②同種の他の契約の予定価格を類推されるおそれがあるため公表しない","－",IF(VLOOKUP(A30,[9]令和6年度契約状況調査票!$F:$AW,20,FALSE)="－","－",IF(VLOOKUP(A30,[9]令和6年度契約状況調査票!$F:$AW,6,FALSE)&lt;&gt;"",TEXT(VLOOKUP(A30,[9]令和6年度契約状況調査票!$F:$AW,16,FALSE),"#.0%")&amp;CHAR(10)&amp;"(B/A×100)",VLOOKUP(A30,[9]令和6年度契約状況調査票!$F:$AW,16,FALSE))))))</f>
        <v/>
      </c>
      <c r="K30" s="18"/>
      <c r="L30" s="5" t="str">
        <f>IF(A30="","",IF(VLOOKUP(A30,[9]令和6年度契約状況調査票!$F:$AW,26,FALSE)="①公益社団法人","公社",IF(VLOOKUP(A30,[9]令和6年度契約状況調査票!$F:$AW,26,FALSE)="②公益財団法人","公財","")))</f>
        <v/>
      </c>
      <c r="M30" s="5" t="str">
        <f>IF(A30="","",VLOOKUP(A30,[9]令和6年度契約状況調査票!$F:$AW,27,FALSE))</f>
        <v/>
      </c>
      <c r="N30" s="18" t="str">
        <f>IF(A30="","",IF(VLOOKUP(A30,[9]令和6年度契約状況調査票!$F:$AW,12,FALSE)="国所管",VLOOKUP(A30,[9]令和6年度契約状況調査票!$F:$AW,23,FALSE),""))</f>
        <v/>
      </c>
      <c r="O30" s="6" t="str">
        <f>IF(A30="","",IF(AND(Q30="○",P30="分担契約/単価契約"),"単価契約"&amp;CHAR(10)&amp;"予定調達総額 "&amp;TEXT(VLOOKUP(A30,[9]令和6年度契約状況調査票!$F:$AW,15,FALSE),"#,##0円")&amp;"(B)"&amp;CHAR(10)&amp;"分担契約"&amp;CHAR(10)&amp;VLOOKUP(A30,[9]令和6年度契約状況調査票!$F:$AW,31,FALSE),IF(AND(Q30="○",P30="分担契約"),"分担契約"&amp;CHAR(10)&amp;"契約総額 "&amp;TEXT(VLOOKUP(A30,[9]令和6年度契約状況調査票!$F:$AW,15,FALSE),"#,##0円")&amp;"(B)"&amp;CHAR(10)&amp;VLOOKUP(A30,[9]令和6年度契約状況調査票!$F:$AW,31,FALSE),(IF(P30="分担契約/単価契約","単価契約"&amp;CHAR(10)&amp;"予定調達総額 "&amp;TEXT(VLOOKUP(A30,[9]令和6年度契約状況調査票!$F:$AW,15,FALSE),"#,##0円")&amp;CHAR(10)&amp;"分担契約"&amp;CHAR(10)&amp;VLOOKUP(A30,[9]令和6年度契約状況調査票!$F:$AW,31,FALSE),IF(P30="分担契約","分担契約"&amp;CHAR(10)&amp;"契約総額 "&amp;TEXT(VLOOKUP(A30,[9]令和6年度契約状況調査票!$F:$AW,15,FALSE),"#,##0円")&amp;CHAR(10)&amp;VLOOKUP(A30,[9]令和6年度契約状況調査票!$F:$AW,31,FALSE),IF(P30="単価契約","単価契約"&amp;CHAR(10)&amp;"予定調達総額 "&amp;TEXT(VLOOKUP(A30,[9]令和6年度契約状況調査票!$F:$AW,15,FALSE),"#,##0円")&amp;CHAR(10)&amp;VLOOKUP(A30,[9]令和6年度契約状況調査票!$F:$AW,31,FALSE),VLOOKUP(A30,[9]令和6年度契約状況調査票!$F:$AW,31,FALSE))))))))</f>
        <v/>
      </c>
      <c r="P30" s="12" t="str">
        <f>IF(A30="","",VLOOKUP(A30,[9]令和6年度契約状況調査票!$F:$CE,52,FALSE))</f>
        <v/>
      </c>
    </row>
    <row r="31" spans="1:16" s="12" customFormat="1" ht="69.95" customHeight="1">
      <c r="A31" s="7" t="str">
        <f>IF(MAX([9]令和6年度契約状況調査票!F28:F50)&gt;=ROW()-5,ROW()-5,"")</f>
        <v/>
      </c>
      <c r="B31" s="2" t="str">
        <f>IF(A31="","",VLOOKUP(A31,[9]令和6年度契約状況調査票!$F:$AW,4,FALSE))</f>
        <v/>
      </c>
      <c r="C31" s="1" t="str">
        <f>IF(A31="","",VLOOKUP(A31,[9]令和6年度契約状況調査票!$F:$AW,5,FALSE))</f>
        <v/>
      </c>
      <c r="D31" s="16" t="str">
        <f>IF(A31="","",VLOOKUP(A31,[9]令和6年度契約状況調査票!$F:$AW,8,FALSE))</f>
        <v/>
      </c>
      <c r="E31" s="2" t="str">
        <f>IF(A31="","",VLOOKUP(A31,[9]令和6年度契約状況調査票!$F:$AW,9,FALSE))</f>
        <v/>
      </c>
      <c r="F31" s="3" t="str">
        <f>IF(A31="","",VLOOKUP(A31,[9]令和6年度契約状況調査票!$F:$AW,10,FALSE))</f>
        <v/>
      </c>
      <c r="G31" s="17" t="str">
        <f>IF(A31="","",VLOOKUP(A31,[9]令和6年度契約状況調査票!$F:$AW,30,FALSE))</f>
        <v/>
      </c>
      <c r="H31" s="4" t="str">
        <f>IF(A31="","",IF(VLOOKUP(A31,[9]令和6年度契約状況調査票!$F:$AW,13,FALSE)="他官署で調達手続きを実施のため","他官署で調達手続きを実施のため",IF(VLOOKUP(A31,[9]令和6年度契約状況調査票!$F:$AW,20,FALSE)="②同種の他の契約の予定価格を類推されるおそれがあるため公表しない","同種の他の契約の予定価格を類推されるおそれがあるため公表しない",IF(VLOOKUP(A31,[9]令和6年度契約状況調査票!$F:$AW,20,FALSE)="－","－",IF(VLOOKUP(A31,[9]令和6年度契約状況調査票!$F:$AW,6,FALSE)&lt;&gt;"",TEXT(VLOOKUP(A31,[9]令和6年度契約状況調査票!$F:$AW,13,FALSE),"#,##0円")&amp;CHAR(10)&amp;"(A)",VLOOKUP(A31,[9]令和6年度契約状況調査票!$F:$AW,13,FALSE))))))</f>
        <v/>
      </c>
      <c r="I31" s="4" t="str">
        <f>IF(A31="","",VLOOKUP(A31,[9]令和6年度契約状況調査票!$F:$AW,14,FALSE))</f>
        <v/>
      </c>
      <c r="J31" s="5" t="str">
        <f>IF(A31="","",IF(VLOOKUP(A31,[9]令和6年度契約状況調査票!$F:$AW,13,FALSE)="他官署で調達手続きを実施のため","－",IF(VLOOKUP(A31,[9]令和6年度契約状況調査票!$F:$AW,20,FALSE)="②同種の他の契約の予定価格を類推されるおそれがあるため公表しない","－",IF(VLOOKUP(A31,[9]令和6年度契約状況調査票!$F:$AW,20,FALSE)="－","－",IF(VLOOKUP(A31,[9]令和6年度契約状況調査票!$F:$AW,6,FALSE)&lt;&gt;"",TEXT(VLOOKUP(A31,[9]令和6年度契約状況調査票!$F:$AW,16,FALSE),"#.0%")&amp;CHAR(10)&amp;"(B/A×100)",VLOOKUP(A31,[9]令和6年度契約状況調査票!$F:$AW,16,FALSE))))))</f>
        <v/>
      </c>
      <c r="K31" s="18"/>
      <c r="L31" s="5" t="str">
        <f>IF(A31="","",IF(VLOOKUP(A31,[9]令和6年度契約状況調査票!$F:$AW,26,FALSE)="①公益社団法人","公社",IF(VLOOKUP(A31,[9]令和6年度契約状況調査票!$F:$AW,26,FALSE)="②公益財団法人","公財","")))</f>
        <v/>
      </c>
      <c r="M31" s="5" t="str">
        <f>IF(A31="","",VLOOKUP(A31,[9]令和6年度契約状況調査票!$F:$AW,27,FALSE))</f>
        <v/>
      </c>
      <c r="N31" s="18" t="str">
        <f>IF(A31="","",IF(VLOOKUP(A31,[9]令和6年度契約状況調査票!$F:$AW,12,FALSE)="国所管",VLOOKUP(A31,[9]令和6年度契約状況調査票!$F:$AW,23,FALSE),""))</f>
        <v/>
      </c>
      <c r="O31" s="6" t="str">
        <f>IF(A31="","",IF(AND(Q31="○",P31="分担契約/単価契約"),"単価契約"&amp;CHAR(10)&amp;"予定調達総額 "&amp;TEXT(VLOOKUP(A31,[9]令和6年度契約状況調査票!$F:$AW,15,FALSE),"#,##0円")&amp;"(B)"&amp;CHAR(10)&amp;"分担契約"&amp;CHAR(10)&amp;VLOOKUP(A31,[9]令和6年度契約状況調査票!$F:$AW,31,FALSE),IF(AND(Q31="○",P31="分担契約"),"分担契約"&amp;CHAR(10)&amp;"契約総額 "&amp;TEXT(VLOOKUP(A31,[9]令和6年度契約状況調査票!$F:$AW,15,FALSE),"#,##0円")&amp;"(B)"&amp;CHAR(10)&amp;VLOOKUP(A31,[9]令和6年度契約状況調査票!$F:$AW,31,FALSE),(IF(P31="分担契約/単価契約","単価契約"&amp;CHAR(10)&amp;"予定調達総額 "&amp;TEXT(VLOOKUP(A31,[9]令和6年度契約状況調査票!$F:$AW,15,FALSE),"#,##0円")&amp;CHAR(10)&amp;"分担契約"&amp;CHAR(10)&amp;VLOOKUP(A31,[9]令和6年度契約状況調査票!$F:$AW,31,FALSE),IF(P31="分担契約","分担契約"&amp;CHAR(10)&amp;"契約総額 "&amp;TEXT(VLOOKUP(A31,[9]令和6年度契約状況調査票!$F:$AW,15,FALSE),"#,##0円")&amp;CHAR(10)&amp;VLOOKUP(A31,[9]令和6年度契約状況調査票!$F:$AW,31,FALSE),IF(P31="単価契約","単価契約"&amp;CHAR(10)&amp;"予定調達総額 "&amp;TEXT(VLOOKUP(A31,[9]令和6年度契約状況調査票!$F:$AW,15,FALSE),"#,##0円")&amp;CHAR(10)&amp;VLOOKUP(A31,[9]令和6年度契約状況調査票!$F:$AW,31,FALSE),VLOOKUP(A31,[9]令和6年度契約状況調査票!$F:$AW,31,FALSE))))))))</f>
        <v/>
      </c>
      <c r="P31" s="12" t="str">
        <f>IF(A31="","",VLOOKUP(A31,[9]令和6年度契約状況調査票!$F:$CE,52,FALSE))</f>
        <v/>
      </c>
    </row>
    <row r="32" spans="1:16" s="12" customFormat="1" ht="69.95" customHeight="1">
      <c r="A32" s="7" t="str">
        <f>IF(MAX([9]令和6年度契約状況調査票!F28:F51)&gt;=ROW()-5,ROW()-5,"")</f>
        <v/>
      </c>
      <c r="B32" s="2" t="str">
        <f>IF(A32="","",VLOOKUP(A32,[9]令和6年度契約状況調査票!$F:$AW,4,FALSE))</f>
        <v/>
      </c>
      <c r="C32" s="1" t="str">
        <f>IF(A32="","",VLOOKUP(A32,[9]令和6年度契約状況調査票!$F:$AW,5,FALSE))</f>
        <v/>
      </c>
      <c r="D32" s="16" t="str">
        <f>IF(A32="","",VLOOKUP(A32,[9]令和6年度契約状況調査票!$F:$AW,8,FALSE))</f>
        <v/>
      </c>
      <c r="E32" s="2" t="str">
        <f>IF(A32="","",VLOOKUP(A32,[9]令和6年度契約状況調査票!$F:$AW,9,FALSE))</f>
        <v/>
      </c>
      <c r="F32" s="3" t="str">
        <f>IF(A32="","",VLOOKUP(A32,[9]令和6年度契約状況調査票!$F:$AW,10,FALSE))</f>
        <v/>
      </c>
      <c r="G32" s="17" t="str">
        <f>IF(A32="","",VLOOKUP(A32,[9]令和6年度契約状況調査票!$F:$AW,30,FALSE))</f>
        <v/>
      </c>
      <c r="H32" s="4" t="str">
        <f>IF(A32="","",IF(VLOOKUP(A32,[9]令和6年度契約状況調査票!$F:$AW,13,FALSE)="他官署で調達手続きを実施のため","他官署で調達手続きを実施のため",IF(VLOOKUP(A32,[9]令和6年度契約状況調査票!$F:$AW,20,FALSE)="②同種の他の契約の予定価格を類推されるおそれがあるため公表しない","同種の他の契約の予定価格を類推されるおそれがあるため公表しない",IF(VLOOKUP(A32,[9]令和6年度契約状況調査票!$F:$AW,20,FALSE)="－","－",IF(VLOOKUP(A32,[9]令和6年度契約状況調査票!$F:$AW,6,FALSE)&lt;&gt;"",TEXT(VLOOKUP(A32,[9]令和6年度契約状況調査票!$F:$AW,13,FALSE),"#,##0円")&amp;CHAR(10)&amp;"(A)",VLOOKUP(A32,[9]令和6年度契約状況調査票!$F:$AW,13,FALSE))))))</f>
        <v/>
      </c>
      <c r="I32" s="4" t="str">
        <f>IF(A32="","",VLOOKUP(A32,[9]令和6年度契約状況調査票!$F:$AW,14,FALSE))</f>
        <v/>
      </c>
      <c r="J32" s="5" t="str">
        <f>IF(A32="","",IF(VLOOKUP(A32,[9]令和6年度契約状況調査票!$F:$AW,13,FALSE)="他官署で調達手続きを実施のため","－",IF(VLOOKUP(A32,[9]令和6年度契約状況調査票!$F:$AW,20,FALSE)="②同種の他の契約の予定価格を類推されるおそれがあるため公表しない","－",IF(VLOOKUP(A32,[9]令和6年度契約状況調査票!$F:$AW,20,FALSE)="－","－",IF(VLOOKUP(A32,[9]令和6年度契約状況調査票!$F:$AW,6,FALSE)&lt;&gt;"",TEXT(VLOOKUP(A32,[9]令和6年度契約状況調査票!$F:$AW,16,FALSE),"#.0%")&amp;CHAR(10)&amp;"(B/A×100)",VLOOKUP(A32,[9]令和6年度契約状況調査票!$F:$AW,16,FALSE))))))</f>
        <v/>
      </c>
      <c r="K32" s="18"/>
      <c r="L32" s="5" t="str">
        <f>IF(A32="","",IF(VLOOKUP(A32,[9]令和6年度契約状況調査票!$F:$AW,26,FALSE)="①公益社団法人","公社",IF(VLOOKUP(A32,[9]令和6年度契約状況調査票!$F:$AW,26,FALSE)="②公益財団法人","公財","")))</f>
        <v/>
      </c>
      <c r="M32" s="5" t="str">
        <f>IF(A32="","",VLOOKUP(A32,[9]令和6年度契約状況調査票!$F:$AW,27,FALSE))</f>
        <v/>
      </c>
      <c r="N32" s="18" t="str">
        <f>IF(A32="","",IF(VLOOKUP(A32,[9]令和6年度契約状況調査票!$F:$AW,12,FALSE)="国所管",VLOOKUP(A32,[9]令和6年度契約状況調査票!$F:$AW,23,FALSE),""))</f>
        <v/>
      </c>
      <c r="O32" s="6" t="str">
        <f>IF(A32="","",IF(AND(Q32="○",P32="分担契約/単価契約"),"単価契約"&amp;CHAR(10)&amp;"予定調達総額 "&amp;TEXT(VLOOKUP(A32,[9]令和6年度契約状況調査票!$F:$AW,15,FALSE),"#,##0円")&amp;"(B)"&amp;CHAR(10)&amp;"分担契約"&amp;CHAR(10)&amp;VLOOKUP(A32,[9]令和6年度契約状況調査票!$F:$AW,31,FALSE),IF(AND(Q32="○",P32="分担契約"),"分担契約"&amp;CHAR(10)&amp;"契約総額 "&amp;TEXT(VLOOKUP(A32,[9]令和6年度契約状況調査票!$F:$AW,15,FALSE),"#,##0円")&amp;"(B)"&amp;CHAR(10)&amp;VLOOKUP(A32,[9]令和6年度契約状況調査票!$F:$AW,31,FALSE),(IF(P32="分担契約/単価契約","単価契約"&amp;CHAR(10)&amp;"予定調達総額 "&amp;TEXT(VLOOKUP(A32,[9]令和6年度契約状況調査票!$F:$AW,15,FALSE),"#,##0円")&amp;CHAR(10)&amp;"分担契約"&amp;CHAR(10)&amp;VLOOKUP(A32,[9]令和6年度契約状況調査票!$F:$AW,31,FALSE),IF(P32="分担契約","分担契約"&amp;CHAR(10)&amp;"契約総額 "&amp;TEXT(VLOOKUP(A32,[9]令和6年度契約状況調査票!$F:$AW,15,FALSE),"#,##0円")&amp;CHAR(10)&amp;VLOOKUP(A32,[9]令和6年度契約状況調査票!$F:$AW,31,FALSE),IF(P32="単価契約","単価契約"&amp;CHAR(10)&amp;"予定調達総額 "&amp;TEXT(VLOOKUP(A32,[9]令和6年度契約状況調査票!$F:$AW,15,FALSE),"#,##0円")&amp;CHAR(10)&amp;VLOOKUP(A32,[9]令和6年度契約状況調査票!$F:$AW,31,FALSE),VLOOKUP(A32,[9]令和6年度契約状況調査票!$F:$AW,31,FALSE))))))))</f>
        <v/>
      </c>
      <c r="P32" s="12" t="str">
        <f>IF(A32="","",VLOOKUP(A32,[9]令和6年度契約状況調査票!$F:$CE,52,FALSE))</f>
        <v/>
      </c>
    </row>
    <row r="33" spans="1:16" s="12" customFormat="1" ht="69.95" customHeight="1">
      <c r="A33" s="7" t="str">
        <f>IF(MAX([9]令和6年度契約状況調査票!F28:F52)&gt;=ROW()-5,ROW()-5,"")</f>
        <v/>
      </c>
      <c r="B33" s="2" t="str">
        <f>IF(A33="","",VLOOKUP(A33,[9]令和6年度契約状況調査票!$F:$AW,4,FALSE))</f>
        <v/>
      </c>
      <c r="C33" s="1" t="str">
        <f>IF(A33="","",VLOOKUP(A33,[9]令和6年度契約状況調査票!$F:$AW,5,FALSE))</f>
        <v/>
      </c>
      <c r="D33" s="16" t="str">
        <f>IF(A33="","",VLOOKUP(A33,[9]令和6年度契約状況調査票!$F:$AW,8,FALSE))</f>
        <v/>
      </c>
      <c r="E33" s="2" t="str">
        <f>IF(A33="","",VLOOKUP(A33,[9]令和6年度契約状況調査票!$F:$AW,9,FALSE))</f>
        <v/>
      </c>
      <c r="F33" s="3" t="str">
        <f>IF(A33="","",VLOOKUP(A33,[9]令和6年度契約状況調査票!$F:$AW,10,FALSE))</f>
        <v/>
      </c>
      <c r="G33" s="17" t="str">
        <f>IF(A33="","",VLOOKUP(A33,[9]令和6年度契約状況調査票!$F:$AW,30,FALSE))</f>
        <v/>
      </c>
      <c r="H33" s="4" t="str">
        <f>IF(A33="","",IF(VLOOKUP(A33,[9]令和6年度契約状況調査票!$F:$AW,13,FALSE)="他官署で調達手続きを実施のため","他官署で調達手続きを実施のため",IF(VLOOKUP(A33,[9]令和6年度契約状況調査票!$F:$AW,20,FALSE)="②同種の他の契約の予定価格を類推されるおそれがあるため公表しない","同種の他の契約の予定価格を類推されるおそれがあるため公表しない",IF(VLOOKUP(A33,[9]令和6年度契約状況調査票!$F:$AW,20,FALSE)="－","－",IF(VLOOKUP(A33,[9]令和6年度契約状況調査票!$F:$AW,6,FALSE)&lt;&gt;"",TEXT(VLOOKUP(A33,[9]令和6年度契約状況調査票!$F:$AW,13,FALSE),"#,##0円")&amp;CHAR(10)&amp;"(A)",VLOOKUP(A33,[9]令和6年度契約状況調査票!$F:$AW,13,FALSE))))))</f>
        <v/>
      </c>
      <c r="I33" s="4" t="str">
        <f>IF(A33="","",VLOOKUP(A33,[9]令和6年度契約状況調査票!$F:$AW,14,FALSE))</f>
        <v/>
      </c>
      <c r="J33" s="5" t="str">
        <f>IF(A33="","",IF(VLOOKUP(A33,[9]令和6年度契約状況調査票!$F:$AW,13,FALSE)="他官署で調達手続きを実施のため","－",IF(VLOOKUP(A33,[9]令和6年度契約状況調査票!$F:$AW,20,FALSE)="②同種の他の契約の予定価格を類推されるおそれがあるため公表しない","－",IF(VLOOKUP(A33,[9]令和6年度契約状況調査票!$F:$AW,20,FALSE)="－","－",IF(VLOOKUP(A33,[9]令和6年度契約状況調査票!$F:$AW,6,FALSE)&lt;&gt;"",TEXT(VLOOKUP(A33,[9]令和6年度契約状況調査票!$F:$AW,16,FALSE),"#.0%")&amp;CHAR(10)&amp;"(B/A×100)",VLOOKUP(A33,[9]令和6年度契約状況調査票!$F:$AW,16,FALSE))))))</f>
        <v/>
      </c>
      <c r="K33" s="18"/>
      <c r="L33" s="5" t="str">
        <f>IF(A33="","",IF(VLOOKUP(A33,[9]令和6年度契約状況調査票!$F:$AW,26,FALSE)="①公益社団法人","公社",IF(VLOOKUP(A33,[9]令和6年度契約状況調査票!$F:$AW,26,FALSE)="②公益財団法人","公財","")))</f>
        <v/>
      </c>
      <c r="M33" s="5" t="str">
        <f>IF(A33="","",VLOOKUP(A33,[9]令和6年度契約状況調査票!$F:$AW,27,FALSE))</f>
        <v/>
      </c>
      <c r="N33" s="18" t="str">
        <f>IF(A33="","",IF(VLOOKUP(A33,[9]令和6年度契約状況調査票!$F:$AW,12,FALSE)="国所管",VLOOKUP(A33,[9]令和6年度契約状況調査票!$F:$AW,23,FALSE),""))</f>
        <v/>
      </c>
      <c r="O33" s="6" t="str">
        <f>IF(A33="","",IF(AND(Q33="○",P33="分担契約/単価契約"),"単価契約"&amp;CHAR(10)&amp;"予定調達総額 "&amp;TEXT(VLOOKUP(A33,[9]令和6年度契約状況調査票!$F:$AW,15,FALSE),"#,##0円")&amp;"(B)"&amp;CHAR(10)&amp;"分担契約"&amp;CHAR(10)&amp;VLOOKUP(A33,[9]令和6年度契約状況調査票!$F:$AW,31,FALSE),IF(AND(Q33="○",P33="分担契約"),"分担契約"&amp;CHAR(10)&amp;"契約総額 "&amp;TEXT(VLOOKUP(A33,[9]令和6年度契約状況調査票!$F:$AW,15,FALSE),"#,##0円")&amp;"(B)"&amp;CHAR(10)&amp;VLOOKUP(A33,[9]令和6年度契約状況調査票!$F:$AW,31,FALSE),(IF(P33="分担契約/単価契約","単価契約"&amp;CHAR(10)&amp;"予定調達総額 "&amp;TEXT(VLOOKUP(A33,[9]令和6年度契約状況調査票!$F:$AW,15,FALSE),"#,##0円")&amp;CHAR(10)&amp;"分担契約"&amp;CHAR(10)&amp;VLOOKUP(A33,[9]令和6年度契約状況調査票!$F:$AW,31,FALSE),IF(P33="分担契約","分担契約"&amp;CHAR(10)&amp;"契約総額 "&amp;TEXT(VLOOKUP(A33,[9]令和6年度契約状況調査票!$F:$AW,15,FALSE),"#,##0円")&amp;CHAR(10)&amp;VLOOKUP(A33,[9]令和6年度契約状況調査票!$F:$AW,31,FALSE),IF(P33="単価契約","単価契約"&amp;CHAR(10)&amp;"予定調達総額 "&amp;TEXT(VLOOKUP(A33,[9]令和6年度契約状況調査票!$F:$AW,15,FALSE),"#,##0円")&amp;CHAR(10)&amp;VLOOKUP(A33,[9]令和6年度契約状況調査票!$F:$AW,31,FALSE),VLOOKUP(A33,[9]令和6年度契約状況調査票!$F:$AW,31,FALSE))))))))</f>
        <v/>
      </c>
      <c r="P33" s="12" t="str">
        <f>IF(A33="","",VLOOKUP(A33,[9]令和6年度契約状況調査票!$F:$CE,52,FALSE))</f>
        <v/>
      </c>
    </row>
    <row r="34" spans="1:16" s="12" customFormat="1" ht="69.95" customHeight="1">
      <c r="A34" s="7" t="str">
        <f>IF(MAX([9]令和6年度契約状況調査票!F28:F53)&gt;=ROW()-5,ROW()-5,"")</f>
        <v/>
      </c>
      <c r="B34" s="2" t="str">
        <f>IF(A34="","",VLOOKUP(A34,[9]令和6年度契約状況調査票!$F:$AW,4,FALSE))</f>
        <v/>
      </c>
      <c r="C34" s="1" t="str">
        <f>IF(A34="","",VLOOKUP(A34,[9]令和6年度契約状況調査票!$F:$AW,5,FALSE))</f>
        <v/>
      </c>
      <c r="D34" s="16" t="str">
        <f>IF(A34="","",VLOOKUP(A34,[9]令和6年度契約状況調査票!$F:$AW,8,FALSE))</f>
        <v/>
      </c>
      <c r="E34" s="2" t="str">
        <f>IF(A34="","",VLOOKUP(A34,[9]令和6年度契約状況調査票!$F:$AW,9,FALSE))</f>
        <v/>
      </c>
      <c r="F34" s="3" t="str">
        <f>IF(A34="","",VLOOKUP(A34,[9]令和6年度契約状況調査票!$F:$AW,10,FALSE))</f>
        <v/>
      </c>
      <c r="G34" s="17" t="str">
        <f>IF(A34="","",VLOOKUP(A34,[9]令和6年度契約状況調査票!$F:$AW,30,FALSE))</f>
        <v/>
      </c>
      <c r="H34" s="4" t="str">
        <f>IF(A34="","",IF(VLOOKUP(A34,[9]令和6年度契約状況調査票!$F:$AW,13,FALSE)="他官署で調達手続きを実施のため","他官署で調達手続きを実施のため",IF(VLOOKUP(A34,[9]令和6年度契約状況調査票!$F:$AW,20,FALSE)="②同種の他の契約の予定価格を類推されるおそれがあるため公表しない","同種の他の契約の予定価格を類推されるおそれがあるため公表しない",IF(VLOOKUP(A34,[9]令和6年度契約状況調査票!$F:$AW,20,FALSE)="－","－",IF(VLOOKUP(A34,[9]令和6年度契約状況調査票!$F:$AW,6,FALSE)&lt;&gt;"",TEXT(VLOOKUP(A34,[9]令和6年度契約状況調査票!$F:$AW,13,FALSE),"#,##0円")&amp;CHAR(10)&amp;"(A)",VLOOKUP(A34,[9]令和6年度契約状況調査票!$F:$AW,13,FALSE))))))</f>
        <v/>
      </c>
      <c r="I34" s="4" t="str">
        <f>IF(A34="","",VLOOKUP(A34,[9]令和6年度契約状況調査票!$F:$AW,14,FALSE))</f>
        <v/>
      </c>
      <c r="J34" s="5" t="str">
        <f>IF(A34="","",IF(VLOOKUP(A34,[9]令和6年度契約状況調査票!$F:$AW,13,FALSE)="他官署で調達手続きを実施のため","－",IF(VLOOKUP(A34,[9]令和6年度契約状況調査票!$F:$AW,20,FALSE)="②同種の他の契約の予定価格を類推されるおそれがあるため公表しない","－",IF(VLOOKUP(A34,[9]令和6年度契約状況調査票!$F:$AW,20,FALSE)="－","－",IF(VLOOKUP(A34,[9]令和6年度契約状況調査票!$F:$AW,6,FALSE)&lt;&gt;"",TEXT(VLOOKUP(A34,[9]令和6年度契約状況調査票!$F:$AW,16,FALSE),"#.0%")&amp;CHAR(10)&amp;"(B/A×100)",VLOOKUP(A34,[9]令和6年度契約状況調査票!$F:$AW,16,FALSE))))))</f>
        <v/>
      </c>
      <c r="K34" s="18"/>
      <c r="L34" s="5" t="str">
        <f>IF(A34="","",IF(VLOOKUP(A34,[9]令和6年度契約状況調査票!$F:$AW,26,FALSE)="①公益社団法人","公社",IF(VLOOKUP(A34,[9]令和6年度契約状況調査票!$F:$AW,26,FALSE)="②公益財団法人","公財","")))</f>
        <v/>
      </c>
      <c r="M34" s="5" t="str">
        <f>IF(A34="","",VLOOKUP(A34,[9]令和6年度契約状況調査票!$F:$AW,27,FALSE))</f>
        <v/>
      </c>
      <c r="N34" s="18" t="str">
        <f>IF(A34="","",IF(VLOOKUP(A34,[9]令和6年度契約状況調査票!$F:$AW,12,FALSE)="国所管",VLOOKUP(A34,[9]令和6年度契約状況調査票!$F:$AW,23,FALSE),""))</f>
        <v/>
      </c>
      <c r="O34" s="6" t="str">
        <f>IF(A34="","",IF(AND(Q34="○",P34="分担契約/単価契約"),"単価契約"&amp;CHAR(10)&amp;"予定調達総額 "&amp;TEXT(VLOOKUP(A34,[9]令和6年度契約状況調査票!$F:$AW,15,FALSE),"#,##0円")&amp;"(B)"&amp;CHAR(10)&amp;"分担契約"&amp;CHAR(10)&amp;VLOOKUP(A34,[9]令和6年度契約状況調査票!$F:$AW,31,FALSE),IF(AND(Q34="○",P34="分担契約"),"分担契約"&amp;CHAR(10)&amp;"契約総額 "&amp;TEXT(VLOOKUP(A34,[9]令和6年度契約状況調査票!$F:$AW,15,FALSE),"#,##0円")&amp;"(B)"&amp;CHAR(10)&amp;VLOOKUP(A34,[9]令和6年度契約状況調査票!$F:$AW,31,FALSE),(IF(P34="分担契約/単価契約","単価契約"&amp;CHAR(10)&amp;"予定調達総額 "&amp;TEXT(VLOOKUP(A34,[9]令和6年度契約状況調査票!$F:$AW,15,FALSE),"#,##0円")&amp;CHAR(10)&amp;"分担契約"&amp;CHAR(10)&amp;VLOOKUP(A34,[9]令和6年度契約状況調査票!$F:$AW,31,FALSE),IF(P34="分担契約","分担契約"&amp;CHAR(10)&amp;"契約総額 "&amp;TEXT(VLOOKUP(A34,[9]令和6年度契約状況調査票!$F:$AW,15,FALSE),"#,##0円")&amp;CHAR(10)&amp;VLOOKUP(A34,[9]令和6年度契約状況調査票!$F:$AW,31,FALSE),IF(P34="単価契約","単価契約"&amp;CHAR(10)&amp;"予定調達総額 "&amp;TEXT(VLOOKUP(A34,[9]令和6年度契約状況調査票!$F:$AW,15,FALSE),"#,##0円")&amp;CHAR(10)&amp;VLOOKUP(A34,[9]令和6年度契約状況調査票!$F:$AW,31,FALSE),VLOOKUP(A34,[9]令和6年度契約状況調査票!$F:$AW,31,FALSE))))))))</f>
        <v/>
      </c>
      <c r="P34" s="12" t="str">
        <f>IF(A34="","",VLOOKUP(A34,[9]令和6年度契約状況調査票!$F:$CE,52,FALSE))</f>
        <v/>
      </c>
    </row>
    <row r="35" spans="1:16" s="12" customFormat="1" ht="69.95" customHeight="1">
      <c r="A35" s="7" t="str">
        <f>IF(MAX([9]令和6年度契約状況調査票!F28:F54)&gt;=ROW()-5,ROW()-5,"")</f>
        <v/>
      </c>
      <c r="B35" s="2" t="str">
        <f>IF(A35="","",VLOOKUP(A35,[9]令和6年度契約状況調査票!$F:$AW,4,FALSE))</f>
        <v/>
      </c>
      <c r="C35" s="1" t="str">
        <f>IF(A35="","",VLOOKUP(A35,[9]令和6年度契約状況調査票!$F:$AW,5,FALSE))</f>
        <v/>
      </c>
      <c r="D35" s="16" t="str">
        <f>IF(A35="","",VLOOKUP(A35,[9]令和6年度契約状況調査票!$F:$AW,8,FALSE))</f>
        <v/>
      </c>
      <c r="E35" s="2" t="str">
        <f>IF(A35="","",VLOOKUP(A35,[9]令和6年度契約状況調査票!$F:$AW,9,FALSE))</f>
        <v/>
      </c>
      <c r="F35" s="3" t="str">
        <f>IF(A35="","",VLOOKUP(A35,[9]令和6年度契約状況調査票!$F:$AW,10,FALSE))</f>
        <v/>
      </c>
      <c r="G35" s="17" t="str">
        <f>IF(A35="","",VLOOKUP(A35,[9]令和6年度契約状況調査票!$F:$AW,30,FALSE))</f>
        <v/>
      </c>
      <c r="H35" s="4" t="str">
        <f>IF(A35="","",IF(VLOOKUP(A35,[9]令和6年度契約状況調査票!$F:$AW,13,FALSE)="他官署で調達手続きを実施のため","他官署で調達手続きを実施のため",IF(VLOOKUP(A35,[9]令和6年度契約状況調査票!$F:$AW,20,FALSE)="②同種の他の契約の予定価格を類推されるおそれがあるため公表しない","同種の他の契約の予定価格を類推されるおそれがあるため公表しない",IF(VLOOKUP(A35,[9]令和6年度契約状況調査票!$F:$AW,20,FALSE)="－","－",IF(VLOOKUP(A35,[9]令和6年度契約状況調査票!$F:$AW,6,FALSE)&lt;&gt;"",TEXT(VLOOKUP(A35,[9]令和6年度契約状況調査票!$F:$AW,13,FALSE),"#,##0円")&amp;CHAR(10)&amp;"(A)",VLOOKUP(A35,[9]令和6年度契約状況調査票!$F:$AW,13,FALSE))))))</f>
        <v/>
      </c>
      <c r="I35" s="4" t="str">
        <f>IF(A35="","",VLOOKUP(A35,[9]令和6年度契約状況調査票!$F:$AW,14,FALSE))</f>
        <v/>
      </c>
      <c r="J35" s="5" t="str">
        <f>IF(A35="","",IF(VLOOKUP(A35,[9]令和6年度契約状況調査票!$F:$AW,13,FALSE)="他官署で調達手続きを実施のため","－",IF(VLOOKUP(A35,[9]令和6年度契約状況調査票!$F:$AW,20,FALSE)="②同種の他の契約の予定価格を類推されるおそれがあるため公表しない","－",IF(VLOOKUP(A35,[9]令和6年度契約状況調査票!$F:$AW,20,FALSE)="－","－",IF(VLOOKUP(A35,[9]令和6年度契約状況調査票!$F:$AW,6,FALSE)&lt;&gt;"",TEXT(VLOOKUP(A35,[9]令和6年度契約状況調査票!$F:$AW,16,FALSE),"#.0%")&amp;CHAR(10)&amp;"(B/A×100)",VLOOKUP(A35,[9]令和6年度契約状況調査票!$F:$AW,16,FALSE))))))</f>
        <v/>
      </c>
      <c r="K35" s="18"/>
      <c r="L35" s="5" t="str">
        <f>IF(A35="","",IF(VLOOKUP(A35,[9]令和6年度契約状況調査票!$F:$AW,26,FALSE)="①公益社団法人","公社",IF(VLOOKUP(A35,[9]令和6年度契約状況調査票!$F:$AW,26,FALSE)="②公益財団法人","公財","")))</f>
        <v/>
      </c>
      <c r="M35" s="5" t="str">
        <f>IF(A35="","",VLOOKUP(A35,[9]令和6年度契約状況調査票!$F:$AW,27,FALSE))</f>
        <v/>
      </c>
      <c r="N35" s="18" t="str">
        <f>IF(A35="","",IF(VLOOKUP(A35,[9]令和6年度契約状況調査票!$F:$AW,12,FALSE)="国所管",VLOOKUP(A35,[9]令和6年度契約状況調査票!$F:$AW,23,FALSE),""))</f>
        <v/>
      </c>
      <c r="O35" s="6" t="str">
        <f>IF(A35="","",IF(AND(Q35="○",P35="分担契約/単価契約"),"単価契約"&amp;CHAR(10)&amp;"予定調達総額 "&amp;TEXT(VLOOKUP(A35,[9]令和6年度契約状況調査票!$F:$AW,15,FALSE),"#,##0円")&amp;"(B)"&amp;CHAR(10)&amp;"分担契約"&amp;CHAR(10)&amp;VLOOKUP(A35,[9]令和6年度契約状況調査票!$F:$AW,31,FALSE),IF(AND(Q35="○",P35="分担契約"),"分担契約"&amp;CHAR(10)&amp;"契約総額 "&amp;TEXT(VLOOKUP(A35,[9]令和6年度契約状況調査票!$F:$AW,15,FALSE),"#,##0円")&amp;"(B)"&amp;CHAR(10)&amp;VLOOKUP(A35,[9]令和6年度契約状況調査票!$F:$AW,31,FALSE),(IF(P35="分担契約/単価契約","単価契約"&amp;CHAR(10)&amp;"予定調達総額 "&amp;TEXT(VLOOKUP(A35,[9]令和6年度契約状況調査票!$F:$AW,15,FALSE),"#,##0円")&amp;CHAR(10)&amp;"分担契約"&amp;CHAR(10)&amp;VLOOKUP(A35,[9]令和6年度契約状況調査票!$F:$AW,31,FALSE),IF(P35="分担契約","分担契約"&amp;CHAR(10)&amp;"契約総額 "&amp;TEXT(VLOOKUP(A35,[9]令和6年度契約状況調査票!$F:$AW,15,FALSE),"#,##0円")&amp;CHAR(10)&amp;VLOOKUP(A35,[9]令和6年度契約状況調査票!$F:$AW,31,FALSE),IF(P35="単価契約","単価契約"&amp;CHAR(10)&amp;"予定調達総額 "&amp;TEXT(VLOOKUP(A35,[9]令和6年度契約状況調査票!$F:$AW,15,FALSE),"#,##0円")&amp;CHAR(10)&amp;VLOOKUP(A35,[9]令和6年度契約状況調査票!$F:$AW,31,FALSE),VLOOKUP(A35,[9]令和6年度契約状況調査票!$F:$AW,31,FALSE))))))))</f>
        <v/>
      </c>
      <c r="P35" s="12" t="str">
        <f>IF(A35="","",VLOOKUP(A35,[9]令和6年度契約状況調査票!$F:$CE,52,FALSE))</f>
        <v/>
      </c>
    </row>
    <row r="36" spans="1:16" s="12" customFormat="1" ht="69.95" customHeight="1">
      <c r="A36" s="7" t="str">
        <f>IF(MAX([9]令和6年度契約状況調査票!F28:F55)&gt;=ROW()-5,ROW()-5,"")</f>
        <v/>
      </c>
      <c r="B36" s="2" t="str">
        <f>IF(A36="","",VLOOKUP(A36,[9]令和6年度契約状況調査票!$F:$AW,4,FALSE))</f>
        <v/>
      </c>
      <c r="C36" s="1" t="str">
        <f>IF(A36="","",VLOOKUP(A36,[9]令和6年度契約状況調査票!$F:$AW,5,FALSE))</f>
        <v/>
      </c>
      <c r="D36" s="16" t="str">
        <f>IF(A36="","",VLOOKUP(A36,[9]令和6年度契約状況調査票!$F:$AW,8,FALSE))</f>
        <v/>
      </c>
      <c r="E36" s="2" t="str">
        <f>IF(A36="","",VLOOKUP(A36,[9]令和6年度契約状況調査票!$F:$AW,9,FALSE))</f>
        <v/>
      </c>
      <c r="F36" s="3" t="str">
        <f>IF(A36="","",VLOOKUP(A36,[9]令和6年度契約状況調査票!$F:$AW,10,FALSE))</f>
        <v/>
      </c>
      <c r="G36" s="17" t="str">
        <f>IF(A36="","",VLOOKUP(A36,[9]令和6年度契約状況調査票!$F:$AW,30,FALSE))</f>
        <v/>
      </c>
      <c r="H36" s="4" t="str">
        <f>IF(A36="","",IF(VLOOKUP(A36,[9]令和6年度契約状況調査票!$F:$AW,13,FALSE)="他官署で調達手続きを実施のため","他官署で調達手続きを実施のため",IF(VLOOKUP(A36,[9]令和6年度契約状況調査票!$F:$AW,20,FALSE)="②同種の他の契約の予定価格を類推されるおそれがあるため公表しない","同種の他の契約の予定価格を類推されるおそれがあるため公表しない",IF(VLOOKUP(A36,[9]令和6年度契約状況調査票!$F:$AW,20,FALSE)="－","－",IF(VLOOKUP(A36,[9]令和6年度契約状況調査票!$F:$AW,6,FALSE)&lt;&gt;"",TEXT(VLOOKUP(A36,[9]令和6年度契約状況調査票!$F:$AW,13,FALSE),"#,##0円")&amp;CHAR(10)&amp;"(A)",VLOOKUP(A36,[9]令和6年度契約状況調査票!$F:$AW,13,FALSE))))))</f>
        <v/>
      </c>
      <c r="I36" s="4" t="str">
        <f>IF(A36="","",VLOOKUP(A36,[9]令和6年度契約状況調査票!$F:$AW,14,FALSE))</f>
        <v/>
      </c>
      <c r="J36" s="5" t="str">
        <f>IF(A36="","",IF(VLOOKUP(A36,[9]令和6年度契約状況調査票!$F:$AW,13,FALSE)="他官署で調達手続きを実施のため","－",IF(VLOOKUP(A36,[9]令和6年度契約状況調査票!$F:$AW,20,FALSE)="②同種の他の契約の予定価格を類推されるおそれがあるため公表しない","－",IF(VLOOKUP(A36,[9]令和6年度契約状況調査票!$F:$AW,20,FALSE)="－","－",IF(VLOOKUP(A36,[9]令和6年度契約状況調査票!$F:$AW,6,FALSE)&lt;&gt;"",TEXT(VLOOKUP(A36,[9]令和6年度契約状況調査票!$F:$AW,16,FALSE),"#.0%")&amp;CHAR(10)&amp;"(B/A×100)",VLOOKUP(A36,[9]令和6年度契約状況調査票!$F:$AW,16,FALSE))))))</f>
        <v/>
      </c>
      <c r="K36" s="18"/>
      <c r="L36" s="5" t="str">
        <f>IF(A36="","",IF(VLOOKUP(A36,[9]令和6年度契約状況調査票!$F:$AW,26,FALSE)="①公益社団法人","公社",IF(VLOOKUP(A36,[9]令和6年度契約状況調査票!$F:$AW,26,FALSE)="②公益財団法人","公財","")))</f>
        <v/>
      </c>
      <c r="M36" s="5" t="str">
        <f>IF(A36="","",VLOOKUP(A36,[9]令和6年度契約状況調査票!$F:$AW,27,FALSE))</f>
        <v/>
      </c>
      <c r="N36" s="18" t="str">
        <f>IF(A36="","",IF(VLOOKUP(A36,[9]令和6年度契約状況調査票!$F:$AW,12,FALSE)="国所管",VLOOKUP(A36,[9]令和6年度契約状況調査票!$F:$AW,23,FALSE),""))</f>
        <v/>
      </c>
      <c r="O36" s="6" t="str">
        <f>IF(A36="","",IF(AND(Q36="○",P36="分担契約/単価契約"),"単価契約"&amp;CHAR(10)&amp;"予定調達総額 "&amp;TEXT(VLOOKUP(A36,[9]令和6年度契約状況調査票!$F:$AW,15,FALSE),"#,##0円")&amp;"(B)"&amp;CHAR(10)&amp;"分担契約"&amp;CHAR(10)&amp;VLOOKUP(A36,[9]令和6年度契約状況調査票!$F:$AW,31,FALSE),IF(AND(Q36="○",P36="分担契約"),"分担契約"&amp;CHAR(10)&amp;"契約総額 "&amp;TEXT(VLOOKUP(A36,[9]令和6年度契約状況調査票!$F:$AW,15,FALSE),"#,##0円")&amp;"(B)"&amp;CHAR(10)&amp;VLOOKUP(A36,[9]令和6年度契約状況調査票!$F:$AW,31,FALSE),(IF(P36="分担契約/単価契約","単価契約"&amp;CHAR(10)&amp;"予定調達総額 "&amp;TEXT(VLOOKUP(A36,[9]令和6年度契約状況調査票!$F:$AW,15,FALSE),"#,##0円")&amp;CHAR(10)&amp;"分担契約"&amp;CHAR(10)&amp;VLOOKUP(A36,[9]令和6年度契約状況調査票!$F:$AW,31,FALSE),IF(P36="分担契約","分担契約"&amp;CHAR(10)&amp;"契約総額 "&amp;TEXT(VLOOKUP(A36,[9]令和6年度契約状況調査票!$F:$AW,15,FALSE),"#,##0円")&amp;CHAR(10)&amp;VLOOKUP(A36,[9]令和6年度契約状況調査票!$F:$AW,31,FALSE),IF(P36="単価契約","単価契約"&amp;CHAR(10)&amp;"予定調達総額 "&amp;TEXT(VLOOKUP(A36,[9]令和6年度契約状況調査票!$F:$AW,15,FALSE),"#,##0円")&amp;CHAR(10)&amp;VLOOKUP(A36,[9]令和6年度契約状況調査票!$F:$AW,31,FALSE),VLOOKUP(A36,[9]令和6年度契約状況調査票!$F:$AW,31,FALSE))))))))</f>
        <v/>
      </c>
      <c r="P36" s="12" t="str">
        <f>IF(A36="","",VLOOKUP(A36,[9]令和6年度契約状況調査票!$F:$CE,52,FALSE))</f>
        <v/>
      </c>
    </row>
    <row r="37" spans="1:16" s="12" customFormat="1" ht="69.95" customHeight="1">
      <c r="A37" s="7" t="str">
        <f>IF(MAX([9]令和6年度契約状況調査票!F28:F56)&gt;=ROW()-5,ROW()-5,"")</f>
        <v/>
      </c>
      <c r="B37" s="2" t="str">
        <f>IF(A37="","",VLOOKUP(A37,[9]令和6年度契約状況調査票!$F:$AW,4,FALSE))</f>
        <v/>
      </c>
      <c r="C37" s="1" t="str">
        <f>IF(A37="","",VLOOKUP(A37,[9]令和6年度契約状況調査票!$F:$AW,5,FALSE))</f>
        <v/>
      </c>
      <c r="D37" s="16" t="str">
        <f>IF(A37="","",VLOOKUP(A37,[9]令和6年度契約状況調査票!$F:$AW,8,FALSE))</f>
        <v/>
      </c>
      <c r="E37" s="2" t="str">
        <f>IF(A37="","",VLOOKUP(A37,[9]令和6年度契約状況調査票!$F:$AW,9,FALSE))</f>
        <v/>
      </c>
      <c r="F37" s="3" t="str">
        <f>IF(A37="","",VLOOKUP(A37,[9]令和6年度契約状況調査票!$F:$AW,10,FALSE))</f>
        <v/>
      </c>
      <c r="G37" s="17" t="str">
        <f>IF(A37="","",VLOOKUP(A37,[9]令和6年度契約状況調査票!$F:$AW,30,FALSE))</f>
        <v/>
      </c>
      <c r="H37" s="4" t="str">
        <f>IF(A37="","",IF(VLOOKUP(A37,[9]令和6年度契約状況調査票!$F:$AW,13,FALSE)="他官署で調達手続きを実施のため","他官署で調達手続きを実施のため",IF(VLOOKUP(A37,[9]令和6年度契約状況調査票!$F:$AW,20,FALSE)="②同種の他の契約の予定価格を類推されるおそれがあるため公表しない","同種の他の契約の予定価格を類推されるおそれがあるため公表しない",IF(VLOOKUP(A37,[9]令和6年度契約状況調査票!$F:$AW,20,FALSE)="－","－",IF(VLOOKUP(A37,[9]令和6年度契約状況調査票!$F:$AW,6,FALSE)&lt;&gt;"",TEXT(VLOOKUP(A37,[9]令和6年度契約状況調査票!$F:$AW,13,FALSE),"#,##0円")&amp;CHAR(10)&amp;"(A)",VLOOKUP(A37,[9]令和6年度契約状況調査票!$F:$AW,13,FALSE))))))</f>
        <v/>
      </c>
      <c r="I37" s="4" t="str">
        <f>IF(A37="","",VLOOKUP(A37,[9]令和6年度契約状況調査票!$F:$AW,14,FALSE))</f>
        <v/>
      </c>
      <c r="J37" s="5" t="str">
        <f>IF(A37="","",IF(VLOOKUP(A37,[9]令和6年度契約状況調査票!$F:$AW,13,FALSE)="他官署で調達手続きを実施のため","－",IF(VLOOKUP(A37,[9]令和6年度契約状況調査票!$F:$AW,20,FALSE)="②同種の他の契約の予定価格を類推されるおそれがあるため公表しない","－",IF(VLOOKUP(A37,[9]令和6年度契約状況調査票!$F:$AW,20,FALSE)="－","－",IF(VLOOKUP(A37,[9]令和6年度契約状況調査票!$F:$AW,6,FALSE)&lt;&gt;"",TEXT(VLOOKUP(A37,[9]令和6年度契約状況調査票!$F:$AW,16,FALSE),"#.0%")&amp;CHAR(10)&amp;"(B/A×100)",VLOOKUP(A37,[9]令和6年度契約状況調査票!$F:$AW,16,FALSE))))))</f>
        <v/>
      </c>
      <c r="K37" s="18"/>
      <c r="L37" s="5" t="str">
        <f>IF(A37="","",IF(VLOOKUP(A37,[9]令和6年度契約状況調査票!$F:$AW,26,FALSE)="①公益社団法人","公社",IF(VLOOKUP(A37,[9]令和6年度契約状況調査票!$F:$AW,26,FALSE)="②公益財団法人","公財","")))</f>
        <v/>
      </c>
      <c r="M37" s="5" t="str">
        <f>IF(A37="","",VLOOKUP(A37,[9]令和6年度契約状況調査票!$F:$AW,27,FALSE))</f>
        <v/>
      </c>
      <c r="N37" s="18" t="str">
        <f>IF(A37="","",IF(VLOOKUP(A37,[9]令和6年度契約状況調査票!$F:$AW,12,FALSE)="国所管",VLOOKUP(A37,[9]令和6年度契約状況調査票!$F:$AW,23,FALSE),""))</f>
        <v/>
      </c>
      <c r="O37" s="6" t="str">
        <f>IF(A37="","",IF(AND(Q37="○",P37="分担契約/単価契約"),"単価契約"&amp;CHAR(10)&amp;"予定調達総額 "&amp;TEXT(VLOOKUP(A37,[9]令和6年度契約状況調査票!$F:$AW,15,FALSE),"#,##0円")&amp;"(B)"&amp;CHAR(10)&amp;"分担契約"&amp;CHAR(10)&amp;VLOOKUP(A37,[9]令和6年度契約状況調査票!$F:$AW,31,FALSE),IF(AND(Q37="○",P37="分担契約"),"分担契約"&amp;CHAR(10)&amp;"契約総額 "&amp;TEXT(VLOOKUP(A37,[9]令和6年度契約状況調査票!$F:$AW,15,FALSE),"#,##0円")&amp;"(B)"&amp;CHAR(10)&amp;VLOOKUP(A37,[9]令和6年度契約状況調査票!$F:$AW,31,FALSE),(IF(P37="分担契約/単価契約","単価契約"&amp;CHAR(10)&amp;"予定調達総額 "&amp;TEXT(VLOOKUP(A37,[9]令和6年度契約状況調査票!$F:$AW,15,FALSE),"#,##0円")&amp;CHAR(10)&amp;"分担契約"&amp;CHAR(10)&amp;VLOOKUP(A37,[9]令和6年度契約状況調査票!$F:$AW,31,FALSE),IF(P37="分担契約","分担契約"&amp;CHAR(10)&amp;"契約総額 "&amp;TEXT(VLOOKUP(A37,[9]令和6年度契約状況調査票!$F:$AW,15,FALSE),"#,##0円")&amp;CHAR(10)&amp;VLOOKUP(A37,[9]令和6年度契約状況調査票!$F:$AW,31,FALSE),IF(P37="単価契約","単価契約"&amp;CHAR(10)&amp;"予定調達総額 "&amp;TEXT(VLOOKUP(A37,[9]令和6年度契約状況調査票!$F:$AW,15,FALSE),"#,##0円")&amp;CHAR(10)&amp;VLOOKUP(A37,[9]令和6年度契約状況調査票!$F:$AW,31,FALSE),VLOOKUP(A37,[9]令和6年度契約状況調査票!$F:$AW,31,FALSE))))))))</f>
        <v/>
      </c>
      <c r="P37" s="12" t="str">
        <f>IF(A37="","",VLOOKUP(A37,[9]令和6年度契約状況調査票!$F:$CE,52,FALSE))</f>
        <v/>
      </c>
    </row>
    <row r="38" spans="1:16" s="12" customFormat="1" ht="69.95" customHeight="1">
      <c r="A38" s="7" t="str">
        <f>IF(MAX([9]令和6年度契約状況調査票!F28:F57)&gt;=ROW()-5,ROW()-5,"")</f>
        <v/>
      </c>
      <c r="B38" s="2" t="str">
        <f>IF(A38="","",VLOOKUP(A38,[9]令和6年度契約状況調査票!$F:$AW,4,FALSE))</f>
        <v/>
      </c>
      <c r="C38" s="1" t="str">
        <f>IF(A38="","",VLOOKUP(A38,[9]令和6年度契約状況調査票!$F:$AW,5,FALSE))</f>
        <v/>
      </c>
      <c r="D38" s="16" t="str">
        <f>IF(A38="","",VLOOKUP(A38,[9]令和6年度契約状況調査票!$F:$AW,8,FALSE))</f>
        <v/>
      </c>
      <c r="E38" s="2" t="str">
        <f>IF(A38="","",VLOOKUP(A38,[9]令和6年度契約状況調査票!$F:$AW,9,FALSE))</f>
        <v/>
      </c>
      <c r="F38" s="3" t="str">
        <f>IF(A38="","",VLOOKUP(A38,[9]令和6年度契約状況調査票!$F:$AW,10,FALSE))</f>
        <v/>
      </c>
      <c r="G38" s="17" t="str">
        <f>IF(A38="","",VLOOKUP(A38,[9]令和6年度契約状況調査票!$F:$AW,30,FALSE))</f>
        <v/>
      </c>
      <c r="H38" s="4" t="str">
        <f>IF(A38="","",IF(VLOOKUP(A38,[9]令和6年度契約状況調査票!$F:$AW,13,FALSE)="他官署で調達手続きを実施のため","他官署で調達手続きを実施のため",IF(VLOOKUP(A38,[9]令和6年度契約状況調査票!$F:$AW,20,FALSE)="②同種の他の契約の予定価格を類推されるおそれがあるため公表しない","同種の他の契約の予定価格を類推されるおそれがあるため公表しない",IF(VLOOKUP(A38,[9]令和6年度契約状況調査票!$F:$AW,20,FALSE)="－","－",IF(VLOOKUP(A38,[9]令和6年度契約状況調査票!$F:$AW,6,FALSE)&lt;&gt;"",TEXT(VLOOKUP(A38,[9]令和6年度契約状況調査票!$F:$AW,13,FALSE),"#,##0円")&amp;CHAR(10)&amp;"(A)",VLOOKUP(A38,[9]令和6年度契約状況調査票!$F:$AW,13,FALSE))))))</f>
        <v/>
      </c>
      <c r="I38" s="4" t="str">
        <f>IF(A38="","",VLOOKUP(A38,[9]令和6年度契約状況調査票!$F:$AW,14,FALSE))</f>
        <v/>
      </c>
      <c r="J38" s="5" t="str">
        <f>IF(A38="","",IF(VLOOKUP(A38,[9]令和6年度契約状況調査票!$F:$AW,13,FALSE)="他官署で調達手続きを実施のため","－",IF(VLOOKUP(A38,[9]令和6年度契約状況調査票!$F:$AW,20,FALSE)="②同種の他の契約の予定価格を類推されるおそれがあるため公表しない","－",IF(VLOOKUP(A38,[9]令和6年度契約状況調査票!$F:$AW,20,FALSE)="－","－",IF(VLOOKUP(A38,[9]令和6年度契約状況調査票!$F:$AW,6,FALSE)&lt;&gt;"",TEXT(VLOOKUP(A38,[9]令和6年度契約状況調査票!$F:$AW,16,FALSE),"#.0%")&amp;CHAR(10)&amp;"(B/A×100)",VLOOKUP(A38,[9]令和6年度契約状況調査票!$F:$AW,16,FALSE))))))</f>
        <v/>
      </c>
      <c r="K38" s="18"/>
      <c r="L38" s="5" t="str">
        <f>IF(A38="","",IF(VLOOKUP(A38,[9]令和6年度契約状況調査票!$F:$AW,26,FALSE)="①公益社団法人","公社",IF(VLOOKUP(A38,[9]令和6年度契約状況調査票!$F:$AW,26,FALSE)="②公益財団法人","公財","")))</f>
        <v/>
      </c>
      <c r="M38" s="5" t="str">
        <f>IF(A38="","",VLOOKUP(A38,[9]令和6年度契約状況調査票!$F:$AW,27,FALSE))</f>
        <v/>
      </c>
      <c r="N38" s="18" t="str">
        <f>IF(A38="","",IF(VLOOKUP(A38,[9]令和6年度契約状況調査票!$F:$AW,12,FALSE)="国所管",VLOOKUP(A38,[9]令和6年度契約状況調査票!$F:$AW,23,FALSE),""))</f>
        <v/>
      </c>
      <c r="O38" s="6" t="str">
        <f>IF(A38="","",IF(AND(Q38="○",P38="分担契約/単価契約"),"単価契約"&amp;CHAR(10)&amp;"予定調達総額 "&amp;TEXT(VLOOKUP(A38,[9]令和6年度契約状況調査票!$F:$AW,15,FALSE),"#,##0円")&amp;"(B)"&amp;CHAR(10)&amp;"分担契約"&amp;CHAR(10)&amp;VLOOKUP(A38,[9]令和6年度契約状況調査票!$F:$AW,31,FALSE),IF(AND(Q38="○",P38="分担契約"),"分担契約"&amp;CHAR(10)&amp;"契約総額 "&amp;TEXT(VLOOKUP(A38,[9]令和6年度契約状況調査票!$F:$AW,15,FALSE),"#,##0円")&amp;"(B)"&amp;CHAR(10)&amp;VLOOKUP(A38,[9]令和6年度契約状況調査票!$F:$AW,31,FALSE),(IF(P38="分担契約/単価契約","単価契約"&amp;CHAR(10)&amp;"予定調達総額 "&amp;TEXT(VLOOKUP(A38,[9]令和6年度契約状況調査票!$F:$AW,15,FALSE),"#,##0円")&amp;CHAR(10)&amp;"分担契約"&amp;CHAR(10)&amp;VLOOKUP(A38,[9]令和6年度契約状況調査票!$F:$AW,31,FALSE),IF(P38="分担契約","分担契約"&amp;CHAR(10)&amp;"契約総額 "&amp;TEXT(VLOOKUP(A38,[9]令和6年度契約状況調査票!$F:$AW,15,FALSE),"#,##0円")&amp;CHAR(10)&amp;VLOOKUP(A38,[9]令和6年度契約状況調査票!$F:$AW,31,FALSE),IF(P38="単価契約","単価契約"&amp;CHAR(10)&amp;"予定調達総額 "&amp;TEXT(VLOOKUP(A38,[9]令和6年度契約状況調査票!$F:$AW,15,FALSE),"#,##0円")&amp;CHAR(10)&amp;VLOOKUP(A38,[9]令和6年度契約状況調査票!$F:$AW,31,FALSE),VLOOKUP(A38,[9]令和6年度契約状況調査票!$F:$AW,31,FALSE))))))))</f>
        <v/>
      </c>
      <c r="P38" s="12" t="str">
        <f>IF(A38="","",VLOOKUP(A38,[9]令和6年度契約状況調査票!$F:$CE,52,FALSE))</f>
        <v/>
      </c>
    </row>
    <row r="39" spans="1:16" s="12" customFormat="1" ht="69.95" customHeight="1">
      <c r="A39" s="7" t="str">
        <f>IF(MAX([9]令和6年度契約状況調査票!F28:F58)&gt;=ROW()-5,ROW()-5,"")</f>
        <v/>
      </c>
      <c r="B39" s="2" t="str">
        <f>IF(A39="","",VLOOKUP(A39,[9]令和6年度契約状況調査票!$F:$AW,4,FALSE))</f>
        <v/>
      </c>
      <c r="C39" s="1" t="str">
        <f>IF(A39="","",VLOOKUP(A39,[9]令和6年度契約状況調査票!$F:$AW,5,FALSE))</f>
        <v/>
      </c>
      <c r="D39" s="16" t="str">
        <f>IF(A39="","",VLOOKUP(A39,[9]令和6年度契約状況調査票!$F:$AW,8,FALSE))</f>
        <v/>
      </c>
      <c r="E39" s="2" t="str">
        <f>IF(A39="","",VLOOKUP(A39,[9]令和6年度契約状況調査票!$F:$AW,9,FALSE))</f>
        <v/>
      </c>
      <c r="F39" s="3" t="str">
        <f>IF(A39="","",VLOOKUP(A39,[9]令和6年度契約状況調査票!$F:$AW,10,FALSE))</f>
        <v/>
      </c>
      <c r="G39" s="17" t="str">
        <f>IF(A39="","",VLOOKUP(A39,[9]令和6年度契約状況調査票!$F:$AW,30,FALSE))</f>
        <v/>
      </c>
      <c r="H39" s="4" t="str">
        <f>IF(A39="","",IF(VLOOKUP(A39,[9]令和6年度契約状況調査票!$F:$AW,13,FALSE)="他官署で調達手続きを実施のため","他官署で調達手続きを実施のため",IF(VLOOKUP(A39,[9]令和6年度契約状況調査票!$F:$AW,20,FALSE)="②同種の他の契約の予定価格を類推されるおそれがあるため公表しない","同種の他の契約の予定価格を類推されるおそれがあるため公表しない",IF(VLOOKUP(A39,[9]令和6年度契約状況調査票!$F:$AW,20,FALSE)="－","－",IF(VLOOKUP(A39,[9]令和6年度契約状況調査票!$F:$AW,6,FALSE)&lt;&gt;"",TEXT(VLOOKUP(A39,[9]令和6年度契約状況調査票!$F:$AW,13,FALSE),"#,##0円")&amp;CHAR(10)&amp;"(A)",VLOOKUP(A39,[9]令和6年度契約状況調査票!$F:$AW,13,FALSE))))))</f>
        <v/>
      </c>
      <c r="I39" s="4" t="str">
        <f>IF(A39="","",VLOOKUP(A39,[9]令和6年度契約状況調査票!$F:$AW,14,FALSE))</f>
        <v/>
      </c>
      <c r="J39" s="5" t="str">
        <f>IF(A39="","",IF(VLOOKUP(A39,[9]令和6年度契約状況調査票!$F:$AW,13,FALSE)="他官署で調達手続きを実施のため","－",IF(VLOOKUP(A39,[9]令和6年度契約状況調査票!$F:$AW,20,FALSE)="②同種の他の契約の予定価格を類推されるおそれがあるため公表しない","－",IF(VLOOKUP(A39,[9]令和6年度契約状況調査票!$F:$AW,20,FALSE)="－","－",IF(VLOOKUP(A39,[9]令和6年度契約状況調査票!$F:$AW,6,FALSE)&lt;&gt;"",TEXT(VLOOKUP(A39,[9]令和6年度契約状況調査票!$F:$AW,16,FALSE),"#.0%")&amp;CHAR(10)&amp;"(B/A×100)",VLOOKUP(A39,[9]令和6年度契約状況調査票!$F:$AW,16,FALSE))))))</f>
        <v/>
      </c>
      <c r="K39" s="18"/>
      <c r="L39" s="5" t="str">
        <f>IF(A39="","",IF(VLOOKUP(A39,[9]令和6年度契約状況調査票!$F:$AW,26,FALSE)="①公益社団法人","公社",IF(VLOOKUP(A39,[9]令和6年度契約状況調査票!$F:$AW,26,FALSE)="②公益財団法人","公財","")))</f>
        <v/>
      </c>
      <c r="M39" s="5" t="str">
        <f>IF(A39="","",VLOOKUP(A39,[9]令和6年度契約状況調査票!$F:$AW,27,FALSE))</f>
        <v/>
      </c>
      <c r="N39" s="18" t="str">
        <f>IF(A39="","",IF(VLOOKUP(A39,[9]令和6年度契約状況調査票!$F:$AW,12,FALSE)="国所管",VLOOKUP(A39,[9]令和6年度契約状況調査票!$F:$AW,23,FALSE),""))</f>
        <v/>
      </c>
      <c r="O39" s="6" t="str">
        <f>IF(A39="","",IF(AND(Q39="○",P39="分担契約/単価契約"),"単価契約"&amp;CHAR(10)&amp;"予定調達総額 "&amp;TEXT(VLOOKUP(A39,[9]令和6年度契約状況調査票!$F:$AW,15,FALSE),"#,##0円")&amp;"(B)"&amp;CHAR(10)&amp;"分担契約"&amp;CHAR(10)&amp;VLOOKUP(A39,[9]令和6年度契約状況調査票!$F:$AW,31,FALSE),IF(AND(Q39="○",P39="分担契約"),"分担契約"&amp;CHAR(10)&amp;"契約総額 "&amp;TEXT(VLOOKUP(A39,[9]令和6年度契約状況調査票!$F:$AW,15,FALSE),"#,##0円")&amp;"(B)"&amp;CHAR(10)&amp;VLOOKUP(A39,[9]令和6年度契約状況調査票!$F:$AW,31,FALSE),(IF(P39="分担契約/単価契約","単価契約"&amp;CHAR(10)&amp;"予定調達総額 "&amp;TEXT(VLOOKUP(A39,[9]令和6年度契約状況調査票!$F:$AW,15,FALSE),"#,##0円")&amp;CHAR(10)&amp;"分担契約"&amp;CHAR(10)&amp;VLOOKUP(A39,[9]令和6年度契約状況調査票!$F:$AW,31,FALSE),IF(P39="分担契約","分担契約"&amp;CHAR(10)&amp;"契約総額 "&amp;TEXT(VLOOKUP(A39,[9]令和6年度契約状況調査票!$F:$AW,15,FALSE),"#,##0円")&amp;CHAR(10)&amp;VLOOKUP(A39,[9]令和6年度契約状況調査票!$F:$AW,31,FALSE),IF(P39="単価契約","単価契約"&amp;CHAR(10)&amp;"予定調達総額 "&amp;TEXT(VLOOKUP(A39,[9]令和6年度契約状況調査票!$F:$AW,15,FALSE),"#,##0円")&amp;CHAR(10)&amp;VLOOKUP(A39,[9]令和6年度契約状況調査票!$F:$AW,31,FALSE),VLOOKUP(A39,[9]令和6年度契約状況調査票!$F:$AW,31,FALSE))))))))</f>
        <v/>
      </c>
      <c r="P39" s="12" t="str">
        <f>IF(A39="","",VLOOKUP(A39,[9]令和6年度契約状況調査票!$F:$CE,52,FALSE))</f>
        <v/>
      </c>
    </row>
    <row r="40" spans="1:16" s="12" customFormat="1" ht="69.95" customHeight="1">
      <c r="A40" s="7" t="str">
        <f>IF(MAX([9]令和6年度契約状況調査票!F28:F59)&gt;=ROW()-5,ROW()-5,"")</f>
        <v/>
      </c>
      <c r="B40" s="2" t="str">
        <f>IF(A40="","",VLOOKUP(A40,[9]令和6年度契約状況調査票!$F:$AW,4,FALSE))</f>
        <v/>
      </c>
      <c r="C40" s="1" t="str">
        <f>IF(A40="","",VLOOKUP(A40,[9]令和6年度契約状況調査票!$F:$AW,5,FALSE))</f>
        <v/>
      </c>
      <c r="D40" s="16" t="str">
        <f>IF(A40="","",VLOOKUP(A40,[9]令和6年度契約状況調査票!$F:$AW,8,FALSE))</f>
        <v/>
      </c>
      <c r="E40" s="2" t="str">
        <f>IF(A40="","",VLOOKUP(A40,[9]令和6年度契約状況調査票!$F:$AW,9,FALSE))</f>
        <v/>
      </c>
      <c r="F40" s="3" t="str">
        <f>IF(A40="","",VLOOKUP(A40,[9]令和6年度契約状況調査票!$F:$AW,10,FALSE))</f>
        <v/>
      </c>
      <c r="G40" s="17" t="str">
        <f>IF(A40="","",VLOOKUP(A40,[9]令和6年度契約状況調査票!$F:$AW,30,FALSE))</f>
        <v/>
      </c>
      <c r="H40" s="4" t="str">
        <f>IF(A40="","",IF(VLOOKUP(A40,[9]令和6年度契約状況調査票!$F:$AW,13,FALSE)="他官署で調達手続きを実施のため","他官署で調達手続きを実施のため",IF(VLOOKUP(A40,[9]令和6年度契約状況調査票!$F:$AW,20,FALSE)="②同種の他の契約の予定価格を類推されるおそれがあるため公表しない","同種の他の契約の予定価格を類推されるおそれがあるため公表しない",IF(VLOOKUP(A40,[9]令和6年度契約状況調査票!$F:$AW,20,FALSE)="－","－",IF(VLOOKUP(A40,[9]令和6年度契約状況調査票!$F:$AW,6,FALSE)&lt;&gt;"",TEXT(VLOOKUP(A40,[9]令和6年度契約状況調査票!$F:$AW,13,FALSE),"#,##0円")&amp;CHAR(10)&amp;"(A)",VLOOKUP(A40,[9]令和6年度契約状況調査票!$F:$AW,13,FALSE))))))</f>
        <v/>
      </c>
      <c r="I40" s="4" t="str">
        <f>IF(A40="","",VLOOKUP(A40,[9]令和6年度契約状況調査票!$F:$AW,14,FALSE))</f>
        <v/>
      </c>
      <c r="J40" s="5" t="str">
        <f>IF(A40="","",IF(VLOOKUP(A40,[9]令和6年度契約状況調査票!$F:$AW,13,FALSE)="他官署で調達手続きを実施のため","－",IF(VLOOKUP(A40,[9]令和6年度契約状況調査票!$F:$AW,20,FALSE)="②同種の他の契約の予定価格を類推されるおそれがあるため公表しない","－",IF(VLOOKUP(A40,[9]令和6年度契約状況調査票!$F:$AW,20,FALSE)="－","－",IF(VLOOKUP(A40,[9]令和6年度契約状況調査票!$F:$AW,6,FALSE)&lt;&gt;"",TEXT(VLOOKUP(A40,[9]令和6年度契約状況調査票!$F:$AW,16,FALSE),"#.0%")&amp;CHAR(10)&amp;"(B/A×100)",VLOOKUP(A40,[9]令和6年度契約状況調査票!$F:$AW,16,FALSE))))))</f>
        <v/>
      </c>
      <c r="K40" s="18"/>
      <c r="L40" s="5" t="str">
        <f>IF(A40="","",IF(VLOOKUP(A40,[9]令和6年度契約状況調査票!$F:$AW,26,FALSE)="①公益社団法人","公社",IF(VLOOKUP(A40,[9]令和6年度契約状況調査票!$F:$AW,26,FALSE)="②公益財団法人","公財","")))</f>
        <v/>
      </c>
      <c r="M40" s="5" t="str">
        <f>IF(A40="","",VLOOKUP(A40,[9]令和6年度契約状況調査票!$F:$AW,27,FALSE))</f>
        <v/>
      </c>
      <c r="N40" s="18" t="str">
        <f>IF(A40="","",IF(VLOOKUP(A40,[9]令和6年度契約状況調査票!$F:$AW,12,FALSE)="国所管",VLOOKUP(A40,[9]令和6年度契約状況調査票!$F:$AW,23,FALSE),""))</f>
        <v/>
      </c>
      <c r="O40" s="6" t="str">
        <f>IF(A40="","",IF(AND(Q40="○",P40="分担契約/単価契約"),"単価契約"&amp;CHAR(10)&amp;"予定調達総額 "&amp;TEXT(VLOOKUP(A40,[9]令和6年度契約状況調査票!$F:$AW,15,FALSE),"#,##0円")&amp;"(B)"&amp;CHAR(10)&amp;"分担契約"&amp;CHAR(10)&amp;VLOOKUP(A40,[9]令和6年度契約状況調査票!$F:$AW,31,FALSE),IF(AND(Q40="○",P40="分担契約"),"分担契約"&amp;CHAR(10)&amp;"契約総額 "&amp;TEXT(VLOOKUP(A40,[9]令和6年度契約状況調査票!$F:$AW,15,FALSE),"#,##0円")&amp;"(B)"&amp;CHAR(10)&amp;VLOOKUP(A40,[9]令和6年度契約状況調査票!$F:$AW,31,FALSE),(IF(P40="分担契約/単価契約","単価契約"&amp;CHAR(10)&amp;"予定調達総額 "&amp;TEXT(VLOOKUP(A40,[9]令和6年度契約状況調査票!$F:$AW,15,FALSE),"#,##0円")&amp;CHAR(10)&amp;"分担契約"&amp;CHAR(10)&amp;VLOOKUP(A40,[9]令和6年度契約状況調査票!$F:$AW,31,FALSE),IF(P40="分担契約","分担契約"&amp;CHAR(10)&amp;"契約総額 "&amp;TEXT(VLOOKUP(A40,[9]令和6年度契約状況調査票!$F:$AW,15,FALSE),"#,##0円")&amp;CHAR(10)&amp;VLOOKUP(A40,[9]令和6年度契約状況調査票!$F:$AW,31,FALSE),IF(P40="単価契約","単価契約"&amp;CHAR(10)&amp;"予定調達総額 "&amp;TEXT(VLOOKUP(A40,[9]令和6年度契約状況調査票!$F:$AW,15,FALSE),"#,##0円")&amp;CHAR(10)&amp;VLOOKUP(A40,[9]令和6年度契約状況調査票!$F:$AW,31,FALSE),VLOOKUP(A40,[9]令和6年度契約状況調査票!$F:$AW,31,FALSE))))))))</f>
        <v/>
      </c>
      <c r="P40" s="12" t="str">
        <f>IF(A40="","",VLOOKUP(A40,[9]令和6年度契約状況調査票!$F:$CE,52,FALSE))</f>
        <v/>
      </c>
    </row>
    <row r="41" spans="1:16" s="12" customFormat="1" ht="69.95" customHeight="1">
      <c r="A41" s="7" t="str">
        <f>IF(MAX([9]令和6年度契約状況調査票!F28:F60)&gt;=ROW()-5,ROW()-5,"")</f>
        <v/>
      </c>
      <c r="B41" s="2" t="str">
        <f>IF(A41="","",VLOOKUP(A41,[9]令和6年度契約状況調査票!$F:$AW,4,FALSE))</f>
        <v/>
      </c>
      <c r="C41" s="1" t="str">
        <f>IF(A41="","",VLOOKUP(A41,[9]令和6年度契約状況調査票!$F:$AW,5,FALSE))</f>
        <v/>
      </c>
      <c r="D41" s="16" t="str">
        <f>IF(A41="","",VLOOKUP(A41,[9]令和6年度契約状況調査票!$F:$AW,8,FALSE))</f>
        <v/>
      </c>
      <c r="E41" s="2" t="str">
        <f>IF(A41="","",VLOOKUP(A41,[9]令和6年度契約状況調査票!$F:$AW,9,FALSE))</f>
        <v/>
      </c>
      <c r="F41" s="3" t="str">
        <f>IF(A41="","",VLOOKUP(A41,[9]令和6年度契約状況調査票!$F:$AW,10,FALSE))</f>
        <v/>
      </c>
      <c r="G41" s="17" t="str">
        <f>IF(A41="","",VLOOKUP(A41,[9]令和6年度契約状況調査票!$F:$AW,30,FALSE))</f>
        <v/>
      </c>
      <c r="H41" s="4" t="str">
        <f>IF(A41="","",IF(VLOOKUP(A41,[9]令和6年度契約状況調査票!$F:$AW,13,FALSE)="他官署で調達手続きを実施のため","他官署で調達手続きを実施のため",IF(VLOOKUP(A41,[9]令和6年度契約状況調査票!$F:$AW,20,FALSE)="②同種の他の契約の予定価格を類推されるおそれがあるため公表しない","同種の他の契約の予定価格を類推されるおそれがあるため公表しない",IF(VLOOKUP(A41,[9]令和6年度契約状況調査票!$F:$AW,20,FALSE)="－","－",IF(VLOOKUP(A41,[9]令和6年度契約状況調査票!$F:$AW,6,FALSE)&lt;&gt;"",TEXT(VLOOKUP(A41,[9]令和6年度契約状況調査票!$F:$AW,13,FALSE),"#,##0円")&amp;CHAR(10)&amp;"(A)",VLOOKUP(A41,[9]令和6年度契約状況調査票!$F:$AW,13,FALSE))))))</f>
        <v/>
      </c>
      <c r="I41" s="4" t="str">
        <f>IF(A41="","",VLOOKUP(A41,[9]令和6年度契約状況調査票!$F:$AW,14,FALSE))</f>
        <v/>
      </c>
      <c r="J41" s="5" t="str">
        <f>IF(A41="","",IF(VLOOKUP(A41,[9]令和6年度契約状況調査票!$F:$AW,13,FALSE)="他官署で調達手続きを実施のため","－",IF(VLOOKUP(A41,[9]令和6年度契約状況調査票!$F:$AW,20,FALSE)="②同種の他の契約の予定価格を類推されるおそれがあるため公表しない","－",IF(VLOOKUP(A41,[9]令和6年度契約状況調査票!$F:$AW,20,FALSE)="－","－",IF(VLOOKUP(A41,[9]令和6年度契約状況調査票!$F:$AW,6,FALSE)&lt;&gt;"",TEXT(VLOOKUP(A41,[9]令和6年度契約状況調査票!$F:$AW,16,FALSE),"#.0%")&amp;CHAR(10)&amp;"(B/A×100)",VLOOKUP(A41,[9]令和6年度契約状況調査票!$F:$AW,16,FALSE))))))</f>
        <v/>
      </c>
      <c r="K41" s="18"/>
      <c r="L41" s="5" t="str">
        <f>IF(A41="","",IF(VLOOKUP(A41,[9]令和6年度契約状況調査票!$F:$AW,26,FALSE)="①公益社団法人","公社",IF(VLOOKUP(A41,[9]令和6年度契約状況調査票!$F:$AW,26,FALSE)="②公益財団法人","公財","")))</f>
        <v/>
      </c>
      <c r="M41" s="5" t="str">
        <f>IF(A41="","",VLOOKUP(A41,[9]令和6年度契約状況調査票!$F:$AW,27,FALSE))</f>
        <v/>
      </c>
      <c r="N41" s="18" t="str">
        <f>IF(A41="","",IF(VLOOKUP(A41,[9]令和6年度契約状況調査票!$F:$AW,12,FALSE)="国所管",VLOOKUP(A41,[9]令和6年度契約状況調査票!$F:$AW,23,FALSE),""))</f>
        <v/>
      </c>
      <c r="O41" s="6" t="str">
        <f>IF(A41="","",IF(AND(Q41="○",P41="分担契約/単価契約"),"単価契約"&amp;CHAR(10)&amp;"予定調達総額 "&amp;TEXT(VLOOKUP(A41,[9]令和6年度契約状況調査票!$F:$AW,15,FALSE),"#,##0円")&amp;"(B)"&amp;CHAR(10)&amp;"分担契約"&amp;CHAR(10)&amp;VLOOKUP(A41,[9]令和6年度契約状況調査票!$F:$AW,31,FALSE),IF(AND(Q41="○",P41="分担契約"),"分担契約"&amp;CHAR(10)&amp;"契約総額 "&amp;TEXT(VLOOKUP(A41,[9]令和6年度契約状況調査票!$F:$AW,15,FALSE),"#,##0円")&amp;"(B)"&amp;CHAR(10)&amp;VLOOKUP(A41,[9]令和6年度契約状況調査票!$F:$AW,31,FALSE),(IF(P41="分担契約/単価契約","単価契約"&amp;CHAR(10)&amp;"予定調達総額 "&amp;TEXT(VLOOKUP(A41,[9]令和6年度契約状況調査票!$F:$AW,15,FALSE),"#,##0円")&amp;CHAR(10)&amp;"分担契約"&amp;CHAR(10)&amp;VLOOKUP(A41,[9]令和6年度契約状況調査票!$F:$AW,31,FALSE),IF(P41="分担契約","分担契約"&amp;CHAR(10)&amp;"契約総額 "&amp;TEXT(VLOOKUP(A41,[9]令和6年度契約状況調査票!$F:$AW,15,FALSE),"#,##0円")&amp;CHAR(10)&amp;VLOOKUP(A41,[9]令和6年度契約状況調査票!$F:$AW,31,FALSE),IF(P41="単価契約","単価契約"&amp;CHAR(10)&amp;"予定調達総額 "&amp;TEXT(VLOOKUP(A41,[9]令和6年度契約状況調査票!$F:$AW,15,FALSE),"#,##0円")&amp;CHAR(10)&amp;VLOOKUP(A41,[9]令和6年度契約状況調査票!$F:$AW,31,FALSE),VLOOKUP(A41,[9]令和6年度契約状況調査票!$F:$AW,31,FALSE))))))))</f>
        <v/>
      </c>
      <c r="P41" s="12" t="str">
        <f>IF(A41="","",VLOOKUP(A41,[9]令和6年度契約状況調査票!$F:$CE,52,FALSE))</f>
        <v/>
      </c>
    </row>
    <row r="42" spans="1:16" s="12" customFormat="1" ht="69.95" customHeight="1">
      <c r="A42" s="7" t="str">
        <f>IF(MAX([9]令和6年度契約状況調査票!F28:F61)&gt;=ROW()-5,ROW()-5,"")</f>
        <v/>
      </c>
      <c r="B42" s="2" t="str">
        <f>IF(A42="","",VLOOKUP(A42,[9]令和6年度契約状況調査票!$F:$AW,4,FALSE))</f>
        <v/>
      </c>
      <c r="C42" s="1" t="str">
        <f>IF(A42="","",VLOOKUP(A42,[9]令和6年度契約状況調査票!$F:$AW,5,FALSE))</f>
        <v/>
      </c>
      <c r="D42" s="16" t="str">
        <f>IF(A42="","",VLOOKUP(A42,[9]令和6年度契約状況調査票!$F:$AW,8,FALSE))</f>
        <v/>
      </c>
      <c r="E42" s="2" t="str">
        <f>IF(A42="","",VLOOKUP(A42,[9]令和6年度契約状況調査票!$F:$AW,9,FALSE))</f>
        <v/>
      </c>
      <c r="F42" s="3" t="str">
        <f>IF(A42="","",VLOOKUP(A42,[9]令和6年度契約状況調査票!$F:$AW,10,FALSE))</f>
        <v/>
      </c>
      <c r="G42" s="17" t="str">
        <f>IF(A42="","",VLOOKUP(A42,[9]令和6年度契約状況調査票!$F:$AW,30,FALSE))</f>
        <v/>
      </c>
      <c r="H42" s="4" t="str">
        <f>IF(A42="","",IF(VLOOKUP(A42,[9]令和6年度契約状況調査票!$F:$AW,13,FALSE)="他官署で調達手続きを実施のため","他官署で調達手続きを実施のため",IF(VLOOKUP(A42,[9]令和6年度契約状況調査票!$F:$AW,20,FALSE)="②同種の他の契約の予定価格を類推されるおそれがあるため公表しない","同種の他の契約の予定価格を類推されるおそれがあるため公表しない",IF(VLOOKUP(A42,[9]令和6年度契約状況調査票!$F:$AW,20,FALSE)="－","－",IF(VLOOKUP(A42,[9]令和6年度契約状況調査票!$F:$AW,6,FALSE)&lt;&gt;"",TEXT(VLOOKUP(A42,[9]令和6年度契約状況調査票!$F:$AW,13,FALSE),"#,##0円")&amp;CHAR(10)&amp;"(A)",VLOOKUP(A42,[9]令和6年度契約状況調査票!$F:$AW,13,FALSE))))))</f>
        <v/>
      </c>
      <c r="I42" s="4" t="str">
        <f>IF(A42="","",VLOOKUP(A42,[9]令和6年度契約状況調査票!$F:$AW,14,FALSE))</f>
        <v/>
      </c>
      <c r="J42" s="5" t="str">
        <f>IF(A42="","",IF(VLOOKUP(A42,[9]令和6年度契約状況調査票!$F:$AW,13,FALSE)="他官署で調達手続きを実施のため","－",IF(VLOOKUP(A42,[9]令和6年度契約状況調査票!$F:$AW,20,FALSE)="②同種の他の契約の予定価格を類推されるおそれがあるため公表しない","－",IF(VLOOKUP(A42,[9]令和6年度契約状況調査票!$F:$AW,20,FALSE)="－","－",IF(VLOOKUP(A42,[9]令和6年度契約状況調査票!$F:$AW,6,FALSE)&lt;&gt;"",TEXT(VLOOKUP(A42,[9]令和6年度契約状況調査票!$F:$AW,16,FALSE),"#.0%")&amp;CHAR(10)&amp;"(B/A×100)",VLOOKUP(A42,[9]令和6年度契約状況調査票!$F:$AW,16,FALSE))))))</f>
        <v/>
      </c>
      <c r="K42" s="18"/>
      <c r="L42" s="5" t="str">
        <f>IF(A42="","",IF(VLOOKUP(A42,[9]令和6年度契約状況調査票!$F:$AW,26,FALSE)="①公益社団法人","公社",IF(VLOOKUP(A42,[9]令和6年度契約状況調査票!$F:$AW,26,FALSE)="②公益財団法人","公財","")))</f>
        <v/>
      </c>
      <c r="M42" s="5" t="str">
        <f>IF(A42="","",VLOOKUP(A42,[9]令和6年度契約状況調査票!$F:$AW,27,FALSE))</f>
        <v/>
      </c>
      <c r="N42" s="18" t="str">
        <f>IF(A42="","",IF(VLOOKUP(A42,[9]令和6年度契約状況調査票!$F:$AW,12,FALSE)="国所管",VLOOKUP(A42,[9]令和6年度契約状況調査票!$F:$AW,23,FALSE),""))</f>
        <v/>
      </c>
      <c r="O42" s="6" t="str">
        <f>IF(A42="","",IF(AND(Q42="○",P42="分担契約/単価契約"),"単価契約"&amp;CHAR(10)&amp;"予定調達総額 "&amp;TEXT(VLOOKUP(A42,[9]令和6年度契約状況調査票!$F:$AW,15,FALSE),"#,##0円")&amp;"(B)"&amp;CHAR(10)&amp;"分担契約"&amp;CHAR(10)&amp;VLOOKUP(A42,[9]令和6年度契約状況調査票!$F:$AW,31,FALSE),IF(AND(Q42="○",P42="分担契約"),"分担契約"&amp;CHAR(10)&amp;"契約総額 "&amp;TEXT(VLOOKUP(A42,[9]令和6年度契約状況調査票!$F:$AW,15,FALSE),"#,##0円")&amp;"(B)"&amp;CHAR(10)&amp;VLOOKUP(A42,[9]令和6年度契約状況調査票!$F:$AW,31,FALSE),(IF(P42="分担契約/単価契約","単価契約"&amp;CHAR(10)&amp;"予定調達総額 "&amp;TEXT(VLOOKUP(A42,[9]令和6年度契約状況調査票!$F:$AW,15,FALSE),"#,##0円")&amp;CHAR(10)&amp;"分担契約"&amp;CHAR(10)&amp;VLOOKUP(A42,[9]令和6年度契約状況調査票!$F:$AW,31,FALSE),IF(P42="分担契約","分担契約"&amp;CHAR(10)&amp;"契約総額 "&amp;TEXT(VLOOKUP(A42,[9]令和6年度契約状況調査票!$F:$AW,15,FALSE),"#,##0円")&amp;CHAR(10)&amp;VLOOKUP(A42,[9]令和6年度契約状況調査票!$F:$AW,31,FALSE),IF(P42="単価契約","単価契約"&amp;CHAR(10)&amp;"予定調達総額 "&amp;TEXT(VLOOKUP(A42,[9]令和6年度契約状況調査票!$F:$AW,15,FALSE),"#,##0円")&amp;CHAR(10)&amp;VLOOKUP(A42,[9]令和6年度契約状況調査票!$F:$AW,31,FALSE),VLOOKUP(A42,[9]令和6年度契約状況調査票!$F:$AW,31,FALSE))))))))</f>
        <v/>
      </c>
      <c r="P42" s="12" t="str">
        <f>IF(A42="","",VLOOKUP(A42,[9]令和6年度契約状況調査票!$F:$CE,52,FALSE))</f>
        <v/>
      </c>
    </row>
    <row r="43" spans="1:16" s="12" customFormat="1" ht="69.95" customHeight="1">
      <c r="A43" s="7" t="str">
        <f>IF(MAX([9]令和6年度契約状況調査票!F28:F62)&gt;=ROW()-5,ROW()-5,"")</f>
        <v/>
      </c>
      <c r="B43" s="2" t="str">
        <f>IF(A43="","",VLOOKUP(A43,[9]令和6年度契約状況調査票!$F:$AW,4,FALSE))</f>
        <v/>
      </c>
      <c r="C43" s="1" t="str">
        <f>IF(A43="","",VLOOKUP(A43,[9]令和6年度契約状況調査票!$F:$AW,5,FALSE))</f>
        <v/>
      </c>
      <c r="D43" s="16" t="str">
        <f>IF(A43="","",VLOOKUP(A43,[9]令和6年度契約状況調査票!$F:$AW,8,FALSE))</f>
        <v/>
      </c>
      <c r="E43" s="2" t="str">
        <f>IF(A43="","",VLOOKUP(A43,[9]令和6年度契約状況調査票!$F:$AW,9,FALSE))</f>
        <v/>
      </c>
      <c r="F43" s="3" t="str">
        <f>IF(A43="","",VLOOKUP(A43,[9]令和6年度契約状況調査票!$F:$AW,10,FALSE))</f>
        <v/>
      </c>
      <c r="G43" s="17" t="str">
        <f>IF(A43="","",VLOOKUP(A43,[9]令和6年度契約状況調査票!$F:$AW,30,FALSE))</f>
        <v/>
      </c>
      <c r="H43" s="4" t="str">
        <f>IF(A43="","",IF(VLOOKUP(A43,[9]令和6年度契約状況調査票!$F:$AW,13,FALSE)="他官署で調達手続きを実施のため","他官署で調達手続きを実施のため",IF(VLOOKUP(A43,[9]令和6年度契約状況調査票!$F:$AW,20,FALSE)="②同種の他の契約の予定価格を類推されるおそれがあるため公表しない","同種の他の契約の予定価格を類推されるおそれがあるため公表しない",IF(VLOOKUP(A43,[9]令和6年度契約状況調査票!$F:$AW,20,FALSE)="－","－",IF(VLOOKUP(A43,[9]令和6年度契約状況調査票!$F:$AW,6,FALSE)&lt;&gt;"",TEXT(VLOOKUP(A43,[9]令和6年度契約状況調査票!$F:$AW,13,FALSE),"#,##0円")&amp;CHAR(10)&amp;"(A)",VLOOKUP(A43,[9]令和6年度契約状況調査票!$F:$AW,13,FALSE))))))</f>
        <v/>
      </c>
      <c r="I43" s="4" t="str">
        <f>IF(A43="","",VLOOKUP(A43,[9]令和6年度契約状況調査票!$F:$AW,14,FALSE))</f>
        <v/>
      </c>
      <c r="J43" s="5" t="str">
        <f>IF(A43="","",IF(VLOOKUP(A43,[9]令和6年度契約状況調査票!$F:$AW,13,FALSE)="他官署で調達手続きを実施のため","－",IF(VLOOKUP(A43,[9]令和6年度契約状況調査票!$F:$AW,20,FALSE)="②同種の他の契約の予定価格を類推されるおそれがあるため公表しない","－",IF(VLOOKUP(A43,[9]令和6年度契約状況調査票!$F:$AW,20,FALSE)="－","－",IF(VLOOKUP(A43,[9]令和6年度契約状況調査票!$F:$AW,6,FALSE)&lt;&gt;"",TEXT(VLOOKUP(A43,[9]令和6年度契約状況調査票!$F:$AW,16,FALSE),"#.0%")&amp;CHAR(10)&amp;"(B/A×100)",VLOOKUP(A43,[9]令和6年度契約状況調査票!$F:$AW,16,FALSE))))))</f>
        <v/>
      </c>
      <c r="K43" s="18"/>
      <c r="L43" s="5" t="str">
        <f>IF(A43="","",IF(VLOOKUP(A43,[9]令和6年度契約状況調査票!$F:$AW,26,FALSE)="①公益社団法人","公社",IF(VLOOKUP(A43,[9]令和6年度契約状況調査票!$F:$AW,26,FALSE)="②公益財団法人","公財","")))</f>
        <v/>
      </c>
      <c r="M43" s="5" t="str">
        <f>IF(A43="","",VLOOKUP(A43,[9]令和6年度契約状況調査票!$F:$AW,27,FALSE))</f>
        <v/>
      </c>
      <c r="N43" s="18" t="str">
        <f>IF(A43="","",IF(VLOOKUP(A43,[9]令和6年度契約状況調査票!$F:$AW,12,FALSE)="国所管",VLOOKUP(A43,[9]令和6年度契約状況調査票!$F:$AW,23,FALSE),""))</f>
        <v/>
      </c>
      <c r="O43" s="6" t="str">
        <f>IF(A43="","",IF(AND(Q43="○",P43="分担契約/単価契約"),"単価契約"&amp;CHAR(10)&amp;"予定調達総額 "&amp;TEXT(VLOOKUP(A43,[9]令和6年度契約状況調査票!$F:$AW,15,FALSE),"#,##0円")&amp;"(B)"&amp;CHAR(10)&amp;"分担契約"&amp;CHAR(10)&amp;VLOOKUP(A43,[9]令和6年度契約状況調査票!$F:$AW,31,FALSE),IF(AND(Q43="○",P43="分担契約"),"分担契約"&amp;CHAR(10)&amp;"契約総額 "&amp;TEXT(VLOOKUP(A43,[9]令和6年度契約状況調査票!$F:$AW,15,FALSE),"#,##0円")&amp;"(B)"&amp;CHAR(10)&amp;VLOOKUP(A43,[9]令和6年度契約状況調査票!$F:$AW,31,FALSE),(IF(P43="分担契約/単価契約","単価契約"&amp;CHAR(10)&amp;"予定調達総額 "&amp;TEXT(VLOOKUP(A43,[9]令和6年度契約状況調査票!$F:$AW,15,FALSE),"#,##0円")&amp;CHAR(10)&amp;"分担契約"&amp;CHAR(10)&amp;VLOOKUP(A43,[9]令和6年度契約状況調査票!$F:$AW,31,FALSE),IF(P43="分担契約","分担契約"&amp;CHAR(10)&amp;"契約総額 "&amp;TEXT(VLOOKUP(A43,[9]令和6年度契約状況調査票!$F:$AW,15,FALSE),"#,##0円")&amp;CHAR(10)&amp;VLOOKUP(A43,[9]令和6年度契約状況調査票!$F:$AW,31,FALSE),IF(P43="単価契約","単価契約"&amp;CHAR(10)&amp;"予定調達総額 "&amp;TEXT(VLOOKUP(A43,[9]令和6年度契約状況調査票!$F:$AW,15,FALSE),"#,##0円")&amp;CHAR(10)&amp;VLOOKUP(A43,[9]令和6年度契約状況調査票!$F:$AW,31,FALSE),VLOOKUP(A43,[9]令和6年度契約状況調査票!$F:$AW,31,FALSE))))))))</f>
        <v/>
      </c>
      <c r="P43" s="12" t="str">
        <f>IF(A43="","",VLOOKUP(A43,[9]令和6年度契約状況調査票!$F:$CE,52,FALSE))</f>
        <v/>
      </c>
    </row>
    <row r="44" spans="1:16" s="12" customFormat="1" ht="69.95" customHeight="1">
      <c r="A44" s="7" t="str">
        <f>IF(MAX([9]令和6年度契約状況調査票!F28:F63)&gt;=ROW()-5,ROW()-5,"")</f>
        <v/>
      </c>
      <c r="B44" s="2" t="str">
        <f>IF(A44="","",VLOOKUP(A44,[9]令和6年度契約状況調査票!$F:$AW,4,FALSE))</f>
        <v/>
      </c>
      <c r="C44" s="1" t="str">
        <f>IF(A44="","",VLOOKUP(A44,[9]令和6年度契約状況調査票!$F:$AW,5,FALSE))</f>
        <v/>
      </c>
      <c r="D44" s="16" t="str">
        <f>IF(A44="","",VLOOKUP(A44,[9]令和6年度契約状況調査票!$F:$AW,8,FALSE))</f>
        <v/>
      </c>
      <c r="E44" s="2" t="str">
        <f>IF(A44="","",VLOOKUP(A44,[9]令和6年度契約状況調査票!$F:$AW,9,FALSE))</f>
        <v/>
      </c>
      <c r="F44" s="3" t="str">
        <f>IF(A44="","",VLOOKUP(A44,[9]令和6年度契約状況調査票!$F:$AW,10,FALSE))</f>
        <v/>
      </c>
      <c r="G44" s="17" t="str">
        <f>IF(A44="","",VLOOKUP(A44,[9]令和6年度契約状況調査票!$F:$AW,30,FALSE))</f>
        <v/>
      </c>
      <c r="H44" s="4" t="str">
        <f>IF(A44="","",IF(VLOOKUP(A44,[9]令和6年度契約状況調査票!$F:$AW,13,FALSE)="他官署で調達手続きを実施のため","他官署で調達手続きを実施のため",IF(VLOOKUP(A44,[9]令和6年度契約状況調査票!$F:$AW,20,FALSE)="②同種の他の契約の予定価格を類推されるおそれがあるため公表しない","同種の他の契約の予定価格を類推されるおそれがあるため公表しない",IF(VLOOKUP(A44,[9]令和6年度契約状況調査票!$F:$AW,20,FALSE)="－","－",IF(VLOOKUP(A44,[9]令和6年度契約状況調査票!$F:$AW,6,FALSE)&lt;&gt;"",TEXT(VLOOKUP(A44,[9]令和6年度契約状況調査票!$F:$AW,13,FALSE),"#,##0円")&amp;CHAR(10)&amp;"(A)",VLOOKUP(A44,[9]令和6年度契約状況調査票!$F:$AW,13,FALSE))))))</f>
        <v/>
      </c>
      <c r="I44" s="4" t="str">
        <f>IF(A44="","",VLOOKUP(A44,[9]令和6年度契約状況調査票!$F:$AW,14,FALSE))</f>
        <v/>
      </c>
      <c r="J44" s="5" t="str">
        <f>IF(A44="","",IF(VLOOKUP(A44,[9]令和6年度契約状況調査票!$F:$AW,13,FALSE)="他官署で調達手続きを実施のため","－",IF(VLOOKUP(A44,[9]令和6年度契約状況調査票!$F:$AW,20,FALSE)="②同種の他の契約の予定価格を類推されるおそれがあるため公表しない","－",IF(VLOOKUP(A44,[9]令和6年度契約状況調査票!$F:$AW,20,FALSE)="－","－",IF(VLOOKUP(A44,[9]令和6年度契約状況調査票!$F:$AW,6,FALSE)&lt;&gt;"",TEXT(VLOOKUP(A44,[9]令和6年度契約状況調査票!$F:$AW,16,FALSE),"#.0%")&amp;CHAR(10)&amp;"(B/A×100)",VLOOKUP(A44,[9]令和6年度契約状況調査票!$F:$AW,16,FALSE))))))</f>
        <v/>
      </c>
      <c r="K44" s="18"/>
      <c r="L44" s="5" t="str">
        <f>IF(A44="","",IF(VLOOKUP(A44,[9]令和6年度契約状況調査票!$F:$AW,26,FALSE)="①公益社団法人","公社",IF(VLOOKUP(A44,[9]令和6年度契約状況調査票!$F:$AW,26,FALSE)="②公益財団法人","公財","")))</f>
        <v/>
      </c>
      <c r="M44" s="5" t="str">
        <f>IF(A44="","",VLOOKUP(A44,[9]令和6年度契約状況調査票!$F:$AW,27,FALSE))</f>
        <v/>
      </c>
      <c r="N44" s="18" t="str">
        <f>IF(A44="","",IF(VLOOKUP(A44,[9]令和6年度契約状況調査票!$F:$AW,12,FALSE)="国所管",VLOOKUP(A44,[9]令和6年度契約状況調査票!$F:$AW,23,FALSE),""))</f>
        <v/>
      </c>
      <c r="O44" s="6" t="str">
        <f>IF(A44="","",IF(AND(Q44="○",P44="分担契約/単価契約"),"単価契約"&amp;CHAR(10)&amp;"予定調達総額 "&amp;TEXT(VLOOKUP(A44,[9]令和6年度契約状況調査票!$F:$AW,15,FALSE),"#,##0円")&amp;"(B)"&amp;CHAR(10)&amp;"分担契約"&amp;CHAR(10)&amp;VLOOKUP(A44,[9]令和6年度契約状況調査票!$F:$AW,31,FALSE),IF(AND(Q44="○",P44="分担契約"),"分担契約"&amp;CHAR(10)&amp;"契約総額 "&amp;TEXT(VLOOKUP(A44,[9]令和6年度契約状況調査票!$F:$AW,15,FALSE),"#,##0円")&amp;"(B)"&amp;CHAR(10)&amp;VLOOKUP(A44,[9]令和6年度契約状況調査票!$F:$AW,31,FALSE),(IF(P44="分担契約/単価契約","単価契約"&amp;CHAR(10)&amp;"予定調達総額 "&amp;TEXT(VLOOKUP(A44,[9]令和6年度契約状況調査票!$F:$AW,15,FALSE),"#,##0円")&amp;CHAR(10)&amp;"分担契約"&amp;CHAR(10)&amp;VLOOKUP(A44,[9]令和6年度契約状況調査票!$F:$AW,31,FALSE),IF(P44="分担契約","分担契約"&amp;CHAR(10)&amp;"契約総額 "&amp;TEXT(VLOOKUP(A44,[9]令和6年度契約状況調査票!$F:$AW,15,FALSE),"#,##0円")&amp;CHAR(10)&amp;VLOOKUP(A44,[9]令和6年度契約状況調査票!$F:$AW,31,FALSE),IF(P44="単価契約","単価契約"&amp;CHAR(10)&amp;"予定調達総額 "&amp;TEXT(VLOOKUP(A44,[9]令和6年度契約状況調査票!$F:$AW,15,FALSE),"#,##0円")&amp;CHAR(10)&amp;VLOOKUP(A44,[9]令和6年度契約状況調査票!$F:$AW,31,FALSE),VLOOKUP(A44,[9]令和6年度契約状況調査票!$F:$AW,31,FALSE))))))))</f>
        <v/>
      </c>
      <c r="P44" s="12" t="str">
        <f>IF(A44="","",VLOOKUP(A44,[9]令和6年度契約状況調査票!$F:$CE,52,FALSE))</f>
        <v/>
      </c>
    </row>
    <row r="45" spans="1:16" s="12" customFormat="1" ht="69.95" customHeight="1">
      <c r="A45" s="7" t="str">
        <f>IF(MAX([9]令和6年度契約状況調査票!F28:F64)&gt;=ROW()-5,ROW()-5,"")</f>
        <v/>
      </c>
      <c r="B45" s="2" t="str">
        <f>IF(A45="","",VLOOKUP(A45,[9]令和6年度契約状況調査票!$F:$AW,4,FALSE))</f>
        <v/>
      </c>
      <c r="C45" s="1" t="str">
        <f>IF(A45="","",VLOOKUP(A45,[9]令和6年度契約状況調査票!$F:$AW,5,FALSE))</f>
        <v/>
      </c>
      <c r="D45" s="16" t="str">
        <f>IF(A45="","",VLOOKUP(A45,[9]令和6年度契約状況調査票!$F:$AW,8,FALSE))</f>
        <v/>
      </c>
      <c r="E45" s="2" t="str">
        <f>IF(A45="","",VLOOKUP(A45,[9]令和6年度契約状況調査票!$F:$AW,9,FALSE))</f>
        <v/>
      </c>
      <c r="F45" s="3" t="str">
        <f>IF(A45="","",VLOOKUP(A45,[9]令和6年度契約状況調査票!$F:$AW,10,FALSE))</f>
        <v/>
      </c>
      <c r="G45" s="17" t="str">
        <f>IF(A45="","",VLOOKUP(A45,[9]令和6年度契約状況調査票!$F:$AW,30,FALSE))</f>
        <v/>
      </c>
      <c r="H45" s="4" t="str">
        <f>IF(A45="","",IF(VLOOKUP(A45,[9]令和6年度契約状況調査票!$F:$AW,13,FALSE)="他官署で調達手続きを実施のため","他官署で調達手続きを実施のため",IF(VLOOKUP(A45,[9]令和6年度契約状況調査票!$F:$AW,20,FALSE)="②同種の他の契約の予定価格を類推されるおそれがあるため公表しない","同種の他の契約の予定価格を類推されるおそれがあるため公表しない",IF(VLOOKUP(A45,[9]令和6年度契約状況調査票!$F:$AW,20,FALSE)="－","－",IF(VLOOKUP(A45,[9]令和6年度契約状況調査票!$F:$AW,6,FALSE)&lt;&gt;"",TEXT(VLOOKUP(A45,[9]令和6年度契約状況調査票!$F:$AW,13,FALSE),"#,##0円")&amp;CHAR(10)&amp;"(A)",VLOOKUP(A45,[9]令和6年度契約状況調査票!$F:$AW,13,FALSE))))))</f>
        <v/>
      </c>
      <c r="I45" s="4" t="str">
        <f>IF(A45="","",VLOOKUP(A45,[9]令和6年度契約状況調査票!$F:$AW,14,FALSE))</f>
        <v/>
      </c>
      <c r="J45" s="5" t="str">
        <f>IF(A45="","",IF(VLOOKUP(A45,[9]令和6年度契約状況調査票!$F:$AW,13,FALSE)="他官署で調達手続きを実施のため","－",IF(VLOOKUP(A45,[9]令和6年度契約状況調査票!$F:$AW,20,FALSE)="②同種の他の契約の予定価格を類推されるおそれがあるため公表しない","－",IF(VLOOKUP(A45,[9]令和6年度契約状況調査票!$F:$AW,20,FALSE)="－","－",IF(VLOOKUP(A45,[9]令和6年度契約状況調査票!$F:$AW,6,FALSE)&lt;&gt;"",TEXT(VLOOKUP(A45,[9]令和6年度契約状況調査票!$F:$AW,16,FALSE),"#.0%")&amp;CHAR(10)&amp;"(B/A×100)",VLOOKUP(A45,[9]令和6年度契約状況調査票!$F:$AW,16,FALSE))))))</f>
        <v/>
      </c>
      <c r="K45" s="18"/>
      <c r="L45" s="5" t="str">
        <f>IF(A45="","",IF(VLOOKUP(A45,[9]令和6年度契約状況調査票!$F:$AW,26,FALSE)="①公益社団法人","公社",IF(VLOOKUP(A45,[9]令和6年度契約状況調査票!$F:$AW,26,FALSE)="②公益財団法人","公財","")))</f>
        <v/>
      </c>
      <c r="M45" s="5" t="str">
        <f>IF(A45="","",VLOOKUP(A45,[9]令和6年度契約状況調査票!$F:$AW,27,FALSE))</f>
        <v/>
      </c>
      <c r="N45" s="18" t="str">
        <f>IF(A45="","",IF(VLOOKUP(A45,[9]令和6年度契約状況調査票!$F:$AW,12,FALSE)="国所管",VLOOKUP(A45,[9]令和6年度契約状況調査票!$F:$AW,23,FALSE),""))</f>
        <v/>
      </c>
      <c r="O45" s="6" t="str">
        <f>IF(A45="","",IF(AND(Q45="○",P45="分担契約/単価契約"),"単価契約"&amp;CHAR(10)&amp;"予定調達総額 "&amp;TEXT(VLOOKUP(A45,[9]令和6年度契約状況調査票!$F:$AW,15,FALSE),"#,##0円")&amp;"(B)"&amp;CHAR(10)&amp;"分担契約"&amp;CHAR(10)&amp;VLOOKUP(A45,[9]令和6年度契約状況調査票!$F:$AW,31,FALSE),IF(AND(Q45="○",P45="分担契約"),"分担契約"&amp;CHAR(10)&amp;"契約総額 "&amp;TEXT(VLOOKUP(A45,[9]令和6年度契約状況調査票!$F:$AW,15,FALSE),"#,##0円")&amp;"(B)"&amp;CHAR(10)&amp;VLOOKUP(A45,[9]令和6年度契約状況調査票!$F:$AW,31,FALSE),(IF(P45="分担契約/単価契約","単価契約"&amp;CHAR(10)&amp;"予定調達総額 "&amp;TEXT(VLOOKUP(A45,[9]令和6年度契約状況調査票!$F:$AW,15,FALSE),"#,##0円")&amp;CHAR(10)&amp;"分担契約"&amp;CHAR(10)&amp;VLOOKUP(A45,[9]令和6年度契約状況調査票!$F:$AW,31,FALSE),IF(P45="分担契約","分担契約"&amp;CHAR(10)&amp;"契約総額 "&amp;TEXT(VLOOKUP(A45,[9]令和6年度契約状況調査票!$F:$AW,15,FALSE),"#,##0円")&amp;CHAR(10)&amp;VLOOKUP(A45,[9]令和6年度契約状況調査票!$F:$AW,31,FALSE),IF(P45="単価契約","単価契約"&amp;CHAR(10)&amp;"予定調達総額 "&amp;TEXT(VLOOKUP(A45,[9]令和6年度契約状況調査票!$F:$AW,15,FALSE),"#,##0円")&amp;CHAR(10)&amp;VLOOKUP(A45,[9]令和6年度契約状況調査票!$F:$AW,31,FALSE),VLOOKUP(A45,[9]令和6年度契約状況調査票!$F:$AW,31,FALSE))))))))</f>
        <v/>
      </c>
      <c r="P45" s="12" t="str">
        <f>IF(A45="","",VLOOKUP(A45,[9]令和6年度契約状況調査票!$F:$CE,52,FALSE))</f>
        <v/>
      </c>
    </row>
    <row r="46" spans="1:16" s="12" customFormat="1" ht="69.95" customHeight="1">
      <c r="A46" s="7" t="str">
        <f>IF(MAX([9]令和6年度契約状況調査票!F28:F65)&gt;=ROW()-5,ROW()-5,"")</f>
        <v/>
      </c>
      <c r="B46" s="2" t="str">
        <f>IF(A46="","",VLOOKUP(A46,[9]令和6年度契約状況調査票!$F:$AW,4,FALSE))</f>
        <v/>
      </c>
      <c r="C46" s="1" t="str">
        <f>IF(A46="","",VLOOKUP(A46,[9]令和6年度契約状況調査票!$F:$AW,5,FALSE))</f>
        <v/>
      </c>
      <c r="D46" s="16" t="str">
        <f>IF(A46="","",VLOOKUP(A46,[9]令和6年度契約状況調査票!$F:$AW,8,FALSE))</f>
        <v/>
      </c>
      <c r="E46" s="2" t="str">
        <f>IF(A46="","",VLOOKUP(A46,[9]令和6年度契約状況調査票!$F:$AW,9,FALSE))</f>
        <v/>
      </c>
      <c r="F46" s="3" t="str">
        <f>IF(A46="","",VLOOKUP(A46,[9]令和6年度契約状況調査票!$F:$AW,10,FALSE))</f>
        <v/>
      </c>
      <c r="G46" s="17" t="str">
        <f>IF(A46="","",VLOOKUP(A46,[9]令和6年度契約状況調査票!$F:$AW,30,FALSE))</f>
        <v/>
      </c>
      <c r="H46" s="4" t="str">
        <f>IF(A46="","",IF(VLOOKUP(A46,[9]令和6年度契約状況調査票!$F:$AW,13,FALSE)="他官署で調達手続きを実施のため","他官署で調達手続きを実施のため",IF(VLOOKUP(A46,[9]令和6年度契約状況調査票!$F:$AW,20,FALSE)="②同種の他の契約の予定価格を類推されるおそれがあるため公表しない","同種の他の契約の予定価格を類推されるおそれがあるため公表しない",IF(VLOOKUP(A46,[9]令和6年度契約状況調査票!$F:$AW,20,FALSE)="－","－",IF(VLOOKUP(A46,[9]令和6年度契約状況調査票!$F:$AW,6,FALSE)&lt;&gt;"",TEXT(VLOOKUP(A46,[9]令和6年度契約状況調査票!$F:$AW,13,FALSE),"#,##0円")&amp;CHAR(10)&amp;"(A)",VLOOKUP(A46,[9]令和6年度契約状況調査票!$F:$AW,13,FALSE))))))</f>
        <v/>
      </c>
      <c r="I46" s="4" t="str">
        <f>IF(A46="","",VLOOKUP(A46,[9]令和6年度契約状況調査票!$F:$AW,14,FALSE))</f>
        <v/>
      </c>
      <c r="J46" s="5" t="str">
        <f>IF(A46="","",IF(VLOOKUP(A46,[9]令和6年度契約状況調査票!$F:$AW,13,FALSE)="他官署で調達手続きを実施のため","－",IF(VLOOKUP(A46,[9]令和6年度契約状況調査票!$F:$AW,20,FALSE)="②同種の他の契約の予定価格を類推されるおそれがあるため公表しない","－",IF(VLOOKUP(A46,[9]令和6年度契約状況調査票!$F:$AW,20,FALSE)="－","－",IF(VLOOKUP(A46,[9]令和6年度契約状況調査票!$F:$AW,6,FALSE)&lt;&gt;"",TEXT(VLOOKUP(A46,[9]令和6年度契約状況調査票!$F:$AW,16,FALSE),"#.0%")&amp;CHAR(10)&amp;"(B/A×100)",VLOOKUP(A46,[9]令和6年度契約状況調査票!$F:$AW,16,FALSE))))))</f>
        <v/>
      </c>
      <c r="K46" s="18"/>
      <c r="L46" s="5" t="str">
        <f>IF(A46="","",IF(VLOOKUP(A46,[9]令和6年度契約状況調査票!$F:$AW,26,FALSE)="①公益社団法人","公社",IF(VLOOKUP(A46,[9]令和6年度契約状況調査票!$F:$AW,26,FALSE)="②公益財団法人","公財","")))</f>
        <v/>
      </c>
      <c r="M46" s="5" t="str">
        <f>IF(A46="","",VLOOKUP(A46,[9]令和6年度契約状況調査票!$F:$AW,27,FALSE))</f>
        <v/>
      </c>
      <c r="N46" s="18" t="str">
        <f>IF(A46="","",IF(VLOOKUP(A46,[9]令和6年度契約状況調査票!$F:$AW,12,FALSE)="国所管",VLOOKUP(A46,[9]令和6年度契約状況調査票!$F:$AW,23,FALSE),""))</f>
        <v/>
      </c>
      <c r="O46" s="6" t="str">
        <f>IF(A46="","",IF(AND(Q46="○",P46="分担契約/単価契約"),"単価契約"&amp;CHAR(10)&amp;"予定調達総額 "&amp;TEXT(VLOOKUP(A46,[9]令和6年度契約状況調査票!$F:$AW,15,FALSE),"#,##0円")&amp;"(B)"&amp;CHAR(10)&amp;"分担契約"&amp;CHAR(10)&amp;VLOOKUP(A46,[9]令和6年度契約状況調査票!$F:$AW,31,FALSE),IF(AND(Q46="○",P46="分担契約"),"分担契約"&amp;CHAR(10)&amp;"契約総額 "&amp;TEXT(VLOOKUP(A46,[9]令和6年度契約状況調査票!$F:$AW,15,FALSE),"#,##0円")&amp;"(B)"&amp;CHAR(10)&amp;VLOOKUP(A46,[9]令和6年度契約状況調査票!$F:$AW,31,FALSE),(IF(P46="分担契約/単価契約","単価契約"&amp;CHAR(10)&amp;"予定調達総額 "&amp;TEXT(VLOOKUP(A46,[9]令和6年度契約状況調査票!$F:$AW,15,FALSE),"#,##0円")&amp;CHAR(10)&amp;"分担契約"&amp;CHAR(10)&amp;VLOOKUP(A46,[9]令和6年度契約状況調査票!$F:$AW,31,FALSE),IF(P46="分担契約","分担契約"&amp;CHAR(10)&amp;"契約総額 "&amp;TEXT(VLOOKUP(A46,[9]令和6年度契約状況調査票!$F:$AW,15,FALSE),"#,##0円")&amp;CHAR(10)&amp;VLOOKUP(A46,[9]令和6年度契約状況調査票!$F:$AW,31,FALSE),IF(P46="単価契約","単価契約"&amp;CHAR(10)&amp;"予定調達総額 "&amp;TEXT(VLOOKUP(A46,[9]令和6年度契約状況調査票!$F:$AW,15,FALSE),"#,##0円")&amp;CHAR(10)&amp;VLOOKUP(A46,[9]令和6年度契約状況調査票!$F:$AW,31,FALSE),VLOOKUP(A46,[9]令和6年度契約状況調査票!$F:$AW,31,FALSE))))))))</f>
        <v/>
      </c>
      <c r="P46" s="12" t="str">
        <f>IF(A46="","",VLOOKUP(A46,[9]令和6年度契約状況調査票!$F:$CE,52,FALSE))</f>
        <v/>
      </c>
    </row>
    <row r="47" spans="1:16" s="12" customFormat="1" ht="69.95" customHeight="1">
      <c r="A47" s="7" t="str">
        <f>IF(MAX([9]令和6年度契約状況調査票!F28:F66)&gt;=ROW()-5,ROW()-5,"")</f>
        <v/>
      </c>
      <c r="B47" s="2" t="str">
        <f>IF(A47="","",VLOOKUP(A47,[9]令和6年度契約状況調査票!$F:$AW,4,FALSE))</f>
        <v/>
      </c>
      <c r="C47" s="1" t="str">
        <f>IF(A47="","",VLOOKUP(A47,[9]令和6年度契約状況調査票!$F:$AW,5,FALSE))</f>
        <v/>
      </c>
      <c r="D47" s="16" t="str">
        <f>IF(A47="","",VLOOKUP(A47,[9]令和6年度契約状況調査票!$F:$AW,8,FALSE))</f>
        <v/>
      </c>
      <c r="E47" s="2" t="str">
        <f>IF(A47="","",VLOOKUP(A47,[9]令和6年度契約状況調査票!$F:$AW,9,FALSE))</f>
        <v/>
      </c>
      <c r="F47" s="3" t="str">
        <f>IF(A47="","",VLOOKUP(A47,[9]令和6年度契約状況調査票!$F:$AW,10,FALSE))</f>
        <v/>
      </c>
      <c r="G47" s="17" t="str">
        <f>IF(A47="","",VLOOKUP(A47,[9]令和6年度契約状況調査票!$F:$AW,30,FALSE))</f>
        <v/>
      </c>
      <c r="H47" s="4" t="str">
        <f>IF(A47="","",IF(VLOOKUP(A47,[9]令和6年度契約状況調査票!$F:$AW,13,FALSE)="他官署で調達手続きを実施のため","他官署で調達手続きを実施のため",IF(VLOOKUP(A47,[9]令和6年度契約状況調査票!$F:$AW,20,FALSE)="②同種の他の契約の予定価格を類推されるおそれがあるため公表しない","同種の他の契約の予定価格を類推されるおそれがあるため公表しない",IF(VLOOKUP(A47,[9]令和6年度契約状況調査票!$F:$AW,20,FALSE)="－","－",IF(VLOOKUP(A47,[9]令和6年度契約状況調査票!$F:$AW,6,FALSE)&lt;&gt;"",TEXT(VLOOKUP(A47,[9]令和6年度契約状況調査票!$F:$AW,13,FALSE),"#,##0円")&amp;CHAR(10)&amp;"(A)",VLOOKUP(A47,[9]令和6年度契約状況調査票!$F:$AW,13,FALSE))))))</f>
        <v/>
      </c>
      <c r="I47" s="4" t="str">
        <f>IF(A47="","",VLOOKUP(A47,[9]令和6年度契約状況調査票!$F:$AW,14,FALSE))</f>
        <v/>
      </c>
      <c r="J47" s="5" t="str">
        <f>IF(A47="","",IF(VLOOKUP(A47,[9]令和6年度契約状況調査票!$F:$AW,13,FALSE)="他官署で調達手続きを実施のため","－",IF(VLOOKUP(A47,[9]令和6年度契約状況調査票!$F:$AW,20,FALSE)="②同種の他の契約の予定価格を類推されるおそれがあるため公表しない","－",IF(VLOOKUP(A47,[9]令和6年度契約状況調査票!$F:$AW,20,FALSE)="－","－",IF(VLOOKUP(A47,[9]令和6年度契約状況調査票!$F:$AW,6,FALSE)&lt;&gt;"",TEXT(VLOOKUP(A47,[9]令和6年度契約状況調査票!$F:$AW,16,FALSE),"#.0%")&amp;CHAR(10)&amp;"(B/A×100)",VLOOKUP(A47,[9]令和6年度契約状況調査票!$F:$AW,16,FALSE))))))</f>
        <v/>
      </c>
      <c r="K47" s="18"/>
      <c r="L47" s="5" t="str">
        <f>IF(A47="","",IF(VLOOKUP(A47,[9]令和6年度契約状況調査票!$F:$AW,26,FALSE)="①公益社団法人","公社",IF(VLOOKUP(A47,[9]令和6年度契約状況調査票!$F:$AW,26,FALSE)="②公益財団法人","公財","")))</f>
        <v/>
      </c>
      <c r="M47" s="5" t="str">
        <f>IF(A47="","",VLOOKUP(A47,[9]令和6年度契約状況調査票!$F:$AW,27,FALSE))</f>
        <v/>
      </c>
      <c r="N47" s="18" t="str">
        <f>IF(A47="","",IF(VLOOKUP(A47,[9]令和6年度契約状況調査票!$F:$AW,12,FALSE)="国所管",VLOOKUP(A47,[9]令和6年度契約状況調査票!$F:$AW,23,FALSE),""))</f>
        <v/>
      </c>
      <c r="O47" s="6" t="str">
        <f>IF(A47="","",IF(AND(Q47="○",P47="分担契約/単価契約"),"単価契約"&amp;CHAR(10)&amp;"予定調達総額 "&amp;TEXT(VLOOKUP(A47,[9]令和6年度契約状況調査票!$F:$AW,15,FALSE),"#,##0円")&amp;"(B)"&amp;CHAR(10)&amp;"分担契約"&amp;CHAR(10)&amp;VLOOKUP(A47,[9]令和6年度契約状況調査票!$F:$AW,31,FALSE),IF(AND(Q47="○",P47="分担契約"),"分担契約"&amp;CHAR(10)&amp;"契約総額 "&amp;TEXT(VLOOKUP(A47,[9]令和6年度契約状況調査票!$F:$AW,15,FALSE),"#,##0円")&amp;"(B)"&amp;CHAR(10)&amp;VLOOKUP(A47,[9]令和6年度契約状況調査票!$F:$AW,31,FALSE),(IF(P47="分担契約/単価契約","単価契約"&amp;CHAR(10)&amp;"予定調達総額 "&amp;TEXT(VLOOKUP(A47,[9]令和6年度契約状況調査票!$F:$AW,15,FALSE),"#,##0円")&amp;CHAR(10)&amp;"分担契約"&amp;CHAR(10)&amp;VLOOKUP(A47,[9]令和6年度契約状況調査票!$F:$AW,31,FALSE),IF(P47="分担契約","分担契約"&amp;CHAR(10)&amp;"契約総額 "&amp;TEXT(VLOOKUP(A47,[9]令和6年度契約状況調査票!$F:$AW,15,FALSE),"#,##0円")&amp;CHAR(10)&amp;VLOOKUP(A47,[9]令和6年度契約状況調査票!$F:$AW,31,FALSE),IF(P47="単価契約","単価契約"&amp;CHAR(10)&amp;"予定調達総額 "&amp;TEXT(VLOOKUP(A47,[9]令和6年度契約状況調査票!$F:$AW,15,FALSE),"#,##0円")&amp;CHAR(10)&amp;VLOOKUP(A47,[9]令和6年度契約状況調査票!$F:$AW,31,FALSE),VLOOKUP(A47,[9]令和6年度契約状況調査票!$F:$AW,31,FALSE))))))))</f>
        <v/>
      </c>
      <c r="P47" s="12" t="str">
        <f>IF(A47="","",VLOOKUP(A47,[9]令和6年度契約状況調査票!$F:$CE,52,FALSE))</f>
        <v/>
      </c>
    </row>
    <row r="48" spans="1:16" s="12" customFormat="1" ht="69.95" customHeight="1">
      <c r="A48" s="7" t="str">
        <f>IF(MAX([9]令和6年度契約状況調査票!F28:F67)&gt;=ROW()-5,ROW()-5,"")</f>
        <v/>
      </c>
      <c r="B48" s="2" t="str">
        <f>IF(A48="","",VLOOKUP(A48,[9]令和6年度契約状況調査票!$F:$AW,4,FALSE))</f>
        <v/>
      </c>
      <c r="C48" s="1" t="str">
        <f>IF(A48="","",VLOOKUP(A48,[9]令和6年度契約状況調査票!$F:$AW,5,FALSE))</f>
        <v/>
      </c>
      <c r="D48" s="16" t="str">
        <f>IF(A48="","",VLOOKUP(A48,[9]令和6年度契約状況調査票!$F:$AW,8,FALSE))</f>
        <v/>
      </c>
      <c r="E48" s="2" t="str">
        <f>IF(A48="","",VLOOKUP(A48,[9]令和6年度契約状況調査票!$F:$AW,9,FALSE))</f>
        <v/>
      </c>
      <c r="F48" s="3" t="str">
        <f>IF(A48="","",VLOOKUP(A48,[9]令和6年度契約状況調査票!$F:$AW,10,FALSE))</f>
        <v/>
      </c>
      <c r="G48" s="17" t="str">
        <f>IF(A48="","",VLOOKUP(A48,[9]令和6年度契約状況調査票!$F:$AW,30,FALSE))</f>
        <v/>
      </c>
      <c r="H48" s="4" t="str">
        <f>IF(A48="","",IF(VLOOKUP(A48,[9]令和6年度契約状況調査票!$F:$AW,13,FALSE)="他官署で調達手続きを実施のため","他官署で調達手続きを実施のため",IF(VLOOKUP(A48,[9]令和6年度契約状況調査票!$F:$AW,20,FALSE)="②同種の他の契約の予定価格を類推されるおそれがあるため公表しない","同種の他の契約の予定価格を類推されるおそれがあるため公表しない",IF(VLOOKUP(A48,[9]令和6年度契約状況調査票!$F:$AW,20,FALSE)="－","－",IF(VLOOKUP(A48,[9]令和6年度契約状況調査票!$F:$AW,6,FALSE)&lt;&gt;"",TEXT(VLOOKUP(A48,[9]令和6年度契約状況調査票!$F:$AW,13,FALSE),"#,##0円")&amp;CHAR(10)&amp;"(A)",VLOOKUP(A48,[9]令和6年度契約状況調査票!$F:$AW,13,FALSE))))))</f>
        <v/>
      </c>
      <c r="I48" s="4" t="str">
        <f>IF(A48="","",VLOOKUP(A48,[9]令和6年度契約状況調査票!$F:$AW,14,FALSE))</f>
        <v/>
      </c>
      <c r="J48" s="5" t="str">
        <f>IF(A48="","",IF(VLOOKUP(A48,[9]令和6年度契約状況調査票!$F:$AW,13,FALSE)="他官署で調達手続きを実施のため","－",IF(VLOOKUP(A48,[9]令和6年度契約状況調査票!$F:$AW,20,FALSE)="②同種の他の契約の予定価格を類推されるおそれがあるため公表しない","－",IF(VLOOKUP(A48,[9]令和6年度契約状況調査票!$F:$AW,20,FALSE)="－","－",IF(VLOOKUP(A48,[9]令和6年度契約状況調査票!$F:$AW,6,FALSE)&lt;&gt;"",TEXT(VLOOKUP(A48,[9]令和6年度契約状況調査票!$F:$AW,16,FALSE),"#.0%")&amp;CHAR(10)&amp;"(B/A×100)",VLOOKUP(A48,[9]令和6年度契約状況調査票!$F:$AW,16,FALSE))))))</f>
        <v/>
      </c>
      <c r="K48" s="18"/>
      <c r="L48" s="5" t="str">
        <f>IF(A48="","",IF(VLOOKUP(A48,[9]令和6年度契約状況調査票!$F:$AW,26,FALSE)="①公益社団法人","公社",IF(VLOOKUP(A48,[9]令和6年度契約状況調査票!$F:$AW,26,FALSE)="②公益財団法人","公財","")))</f>
        <v/>
      </c>
      <c r="M48" s="5" t="str">
        <f>IF(A48="","",VLOOKUP(A48,[9]令和6年度契約状況調査票!$F:$AW,27,FALSE))</f>
        <v/>
      </c>
      <c r="N48" s="18" t="str">
        <f>IF(A48="","",IF(VLOOKUP(A48,[9]令和6年度契約状況調査票!$F:$AW,12,FALSE)="国所管",VLOOKUP(A48,[9]令和6年度契約状況調査票!$F:$AW,23,FALSE),""))</f>
        <v/>
      </c>
      <c r="O48" s="6" t="str">
        <f>IF(A48="","",IF(AND(Q48="○",P48="分担契約/単価契約"),"単価契約"&amp;CHAR(10)&amp;"予定調達総額 "&amp;TEXT(VLOOKUP(A48,[9]令和6年度契約状況調査票!$F:$AW,15,FALSE),"#,##0円")&amp;"(B)"&amp;CHAR(10)&amp;"分担契約"&amp;CHAR(10)&amp;VLOOKUP(A48,[9]令和6年度契約状況調査票!$F:$AW,31,FALSE),IF(AND(Q48="○",P48="分担契約"),"分担契約"&amp;CHAR(10)&amp;"契約総額 "&amp;TEXT(VLOOKUP(A48,[9]令和6年度契約状況調査票!$F:$AW,15,FALSE),"#,##0円")&amp;"(B)"&amp;CHAR(10)&amp;VLOOKUP(A48,[9]令和6年度契約状況調査票!$F:$AW,31,FALSE),(IF(P48="分担契約/単価契約","単価契約"&amp;CHAR(10)&amp;"予定調達総額 "&amp;TEXT(VLOOKUP(A48,[9]令和6年度契約状況調査票!$F:$AW,15,FALSE),"#,##0円")&amp;CHAR(10)&amp;"分担契約"&amp;CHAR(10)&amp;VLOOKUP(A48,[9]令和6年度契約状況調査票!$F:$AW,31,FALSE),IF(P48="分担契約","分担契約"&amp;CHAR(10)&amp;"契約総額 "&amp;TEXT(VLOOKUP(A48,[9]令和6年度契約状況調査票!$F:$AW,15,FALSE),"#,##0円")&amp;CHAR(10)&amp;VLOOKUP(A48,[9]令和6年度契約状況調査票!$F:$AW,31,FALSE),IF(P48="単価契約","単価契約"&amp;CHAR(10)&amp;"予定調達総額 "&amp;TEXT(VLOOKUP(A48,[9]令和6年度契約状況調査票!$F:$AW,15,FALSE),"#,##0円")&amp;CHAR(10)&amp;VLOOKUP(A48,[9]令和6年度契約状況調査票!$F:$AW,31,FALSE),VLOOKUP(A48,[9]令和6年度契約状況調査票!$F:$AW,31,FALSE))))))))</f>
        <v/>
      </c>
      <c r="P48" s="12" t="str">
        <f>IF(A48="","",VLOOKUP(A48,[9]令和6年度契約状況調査票!$F:$CE,52,FALSE))</f>
        <v/>
      </c>
    </row>
    <row r="49" spans="1:16" s="12" customFormat="1" ht="69.95" customHeight="1">
      <c r="A49" s="7" t="str">
        <f>IF(MAX([9]令和6年度契約状況調査票!F28:F68)&gt;=ROW()-5,ROW()-5,"")</f>
        <v/>
      </c>
      <c r="B49" s="2" t="str">
        <f>IF(A49="","",VLOOKUP(A49,[9]令和6年度契約状況調査票!$F:$AW,4,FALSE))</f>
        <v/>
      </c>
      <c r="C49" s="1" t="str">
        <f>IF(A49="","",VLOOKUP(A49,[9]令和6年度契約状況調査票!$F:$AW,5,FALSE))</f>
        <v/>
      </c>
      <c r="D49" s="16" t="str">
        <f>IF(A49="","",VLOOKUP(A49,[9]令和6年度契約状況調査票!$F:$AW,8,FALSE))</f>
        <v/>
      </c>
      <c r="E49" s="2" t="str">
        <f>IF(A49="","",VLOOKUP(A49,[9]令和6年度契約状況調査票!$F:$AW,9,FALSE))</f>
        <v/>
      </c>
      <c r="F49" s="3" t="str">
        <f>IF(A49="","",VLOOKUP(A49,[9]令和6年度契約状況調査票!$F:$AW,10,FALSE))</f>
        <v/>
      </c>
      <c r="G49" s="17" t="str">
        <f>IF(A49="","",VLOOKUP(A49,[9]令和6年度契約状況調査票!$F:$AW,30,FALSE))</f>
        <v/>
      </c>
      <c r="H49" s="4" t="str">
        <f>IF(A49="","",IF(VLOOKUP(A49,[9]令和6年度契約状況調査票!$F:$AW,13,FALSE)="他官署で調達手続きを実施のため","他官署で調達手続きを実施のため",IF(VLOOKUP(A49,[9]令和6年度契約状況調査票!$F:$AW,20,FALSE)="②同種の他の契約の予定価格を類推されるおそれがあるため公表しない","同種の他の契約の予定価格を類推されるおそれがあるため公表しない",IF(VLOOKUP(A49,[9]令和6年度契約状況調査票!$F:$AW,20,FALSE)="－","－",IF(VLOOKUP(A49,[9]令和6年度契約状況調査票!$F:$AW,6,FALSE)&lt;&gt;"",TEXT(VLOOKUP(A49,[9]令和6年度契約状況調査票!$F:$AW,13,FALSE),"#,##0円")&amp;CHAR(10)&amp;"(A)",VLOOKUP(A49,[9]令和6年度契約状況調査票!$F:$AW,13,FALSE))))))</f>
        <v/>
      </c>
      <c r="I49" s="4" t="str">
        <f>IF(A49="","",VLOOKUP(A49,[9]令和6年度契約状況調査票!$F:$AW,14,FALSE))</f>
        <v/>
      </c>
      <c r="J49" s="5" t="str">
        <f>IF(A49="","",IF(VLOOKUP(A49,[9]令和6年度契約状況調査票!$F:$AW,13,FALSE)="他官署で調達手続きを実施のため","－",IF(VLOOKUP(A49,[9]令和6年度契約状況調査票!$F:$AW,20,FALSE)="②同種の他の契約の予定価格を類推されるおそれがあるため公表しない","－",IF(VLOOKUP(A49,[9]令和6年度契約状況調査票!$F:$AW,20,FALSE)="－","－",IF(VLOOKUP(A49,[9]令和6年度契約状況調査票!$F:$AW,6,FALSE)&lt;&gt;"",TEXT(VLOOKUP(A49,[9]令和6年度契約状況調査票!$F:$AW,16,FALSE),"#.0%")&amp;CHAR(10)&amp;"(B/A×100)",VLOOKUP(A49,[9]令和6年度契約状況調査票!$F:$AW,16,FALSE))))))</f>
        <v/>
      </c>
      <c r="K49" s="18"/>
      <c r="L49" s="5" t="str">
        <f>IF(A49="","",IF(VLOOKUP(A49,[9]令和6年度契約状況調査票!$F:$AW,26,FALSE)="①公益社団法人","公社",IF(VLOOKUP(A49,[9]令和6年度契約状況調査票!$F:$AW,26,FALSE)="②公益財団法人","公財","")))</f>
        <v/>
      </c>
      <c r="M49" s="5" t="str">
        <f>IF(A49="","",VLOOKUP(A49,[9]令和6年度契約状況調査票!$F:$AW,27,FALSE))</f>
        <v/>
      </c>
      <c r="N49" s="18" t="str">
        <f>IF(A49="","",IF(VLOOKUP(A49,[9]令和6年度契約状況調査票!$F:$AW,12,FALSE)="国所管",VLOOKUP(A49,[9]令和6年度契約状況調査票!$F:$AW,23,FALSE),""))</f>
        <v/>
      </c>
      <c r="O49" s="6" t="str">
        <f>IF(A49="","",IF(AND(Q49="○",P49="分担契約/単価契約"),"単価契約"&amp;CHAR(10)&amp;"予定調達総額 "&amp;TEXT(VLOOKUP(A49,[9]令和6年度契約状況調査票!$F:$AW,15,FALSE),"#,##0円")&amp;"(B)"&amp;CHAR(10)&amp;"分担契約"&amp;CHAR(10)&amp;VLOOKUP(A49,[9]令和6年度契約状況調査票!$F:$AW,31,FALSE),IF(AND(Q49="○",P49="分担契約"),"分担契約"&amp;CHAR(10)&amp;"契約総額 "&amp;TEXT(VLOOKUP(A49,[9]令和6年度契約状況調査票!$F:$AW,15,FALSE),"#,##0円")&amp;"(B)"&amp;CHAR(10)&amp;VLOOKUP(A49,[9]令和6年度契約状況調査票!$F:$AW,31,FALSE),(IF(P49="分担契約/単価契約","単価契約"&amp;CHAR(10)&amp;"予定調達総額 "&amp;TEXT(VLOOKUP(A49,[9]令和6年度契約状況調査票!$F:$AW,15,FALSE),"#,##0円")&amp;CHAR(10)&amp;"分担契約"&amp;CHAR(10)&amp;VLOOKUP(A49,[9]令和6年度契約状況調査票!$F:$AW,31,FALSE),IF(P49="分担契約","分担契約"&amp;CHAR(10)&amp;"契約総額 "&amp;TEXT(VLOOKUP(A49,[9]令和6年度契約状況調査票!$F:$AW,15,FALSE),"#,##0円")&amp;CHAR(10)&amp;VLOOKUP(A49,[9]令和6年度契約状況調査票!$F:$AW,31,FALSE),IF(P49="単価契約","単価契約"&amp;CHAR(10)&amp;"予定調達総額 "&amp;TEXT(VLOOKUP(A49,[9]令和6年度契約状況調査票!$F:$AW,15,FALSE),"#,##0円")&amp;CHAR(10)&amp;VLOOKUP(A49,[9]令和6年度契約状況調査票!$F:$AW,31,FALSE),VLOOKUP(A49,[9]令和6年度契約状況調査票!$F:$AW,31,FALSE))))))))</f>
        <v/>
      </c>
      <c r="P49" s="12" t="str">
        <f>IF(A49="","",VLOOKUP(A49,[9]令和6年度契約状況調査票!$F:$CE,52,FALSE))</f>
        <v/>
      </c>
    </row>
    <row r="50" spans="1:16" s="12" customFormat="1" ht="69.95" customHeight="1">
      <c r="A50" s="7" t="str">
        <f>IF(MAX([9]令和6年度契約状況調査票!F28:F69)&gt;=ROW()-5,ROW()-5,"")</f>
        <v/>
      </c>
      <c r="B50" s="2" t="str">
        <f>IF(A50="","",VLOOKUP(A50,[9]令和6年度契約状況調査票!$F:$AW,4,FALSE))</f>
        <v/>
      </c>
      <c r="C50" s="1" t="str">
        <f>IF(A50="","",VLOOKUP(A50,[9]令和6年度契約状況調査票!$F:$AW,5,FALSE))</f>
        <v/>
      </c>
      <c r="D50" s="16" t="str">
        <f>IF(A50="","",VLOOKUP(A50,[9]令和6年度契約状況調査票!$F:$AW,8,FALSE))</f>
        <v/>
      </c>
      <c r="E50" s="2" t="str">
        <f>IF(A50="","",VLOOKUP(A50,[9]令和6年度契約状況調査票!$F:$AW,9,FALSE))</f>
        <v/>
      </c>
      <c r="F50" s="3" t="str">
        <f>IF(A50="","",VLOOKUP(A50,[9]令和6年度契約状況調査票!$F:$AW,10,FALSE))</f>
        <v/>
      </c>
      <c r="G50" s="17" t="str">
        <f>IF(A50="","",VLOOKUP(A50,[9]令和6年度契約状況調査票!$F:$AW,30,FALSE))</f>
        <v/>
      </c>
      <c r="H50" s="4" t="str">
        <f>IF(A50="","",IF(VLOOKUP(A50,[9]令和6年度契約状況調査票!$F:$AW,13,FALSE)="他官署で調達手続きを実施のため","他官署で調達手続きを実施のため",IF(VLOOKUP(A50,[9]令和6年度契約状況調査票!$F:$AW,20,FALSE)="②同種の他の契約の予定価格を類推されるおそれがあるため公表しない","同種の他の契約の予定価格を類推されるおそれがあるため公表しない",IF(VLOOKUP(A50,[9]令和6年度契約状況調査票!$F:$AW,20,FALSE)="－","－",IF(VLOOKUP(A50,[9]令和6年度契約状況調査票!$F:$AW,6,FALSE)&lt;&gt;"",TEXT(VLOOKUP(A50,[9]令和6年度契約状況調査票!$F:$AW,13,FALSE),"#,##0円")&amp;CHAR(10)&amp;"(A)",VLOOKUP(A50,[9]令和6年度契約状況調査票!$F:$AW,13,FALSE))))))</f>
        <v/>
      </c>
      <c r="I50" s="4" t="str">
        <f>IF(A50="","",VLOOKUP(A50,[9]令和6年度契約状況調査票!$F:$AW,14,FALSE))</f>
        <v/>
      </c>
      <c r="J50" s="5" t="str">
        <f>IF(A50="","",IF(VLOOKUP(A50,[9]令和6年度契約状況調査票!$F:$AW,13,FALSE)="他官署で調達手続きを実施のため","－",IF(VLOOKUP(A50,[9]令和6年度契約状況調査票!$F:$AW,20,FALSE)="②同種の他の契約の予定価格を類推されるおそれがあるため公表しない","－",IF(VLOOKUP(A50,[9]令和6年度契約状況調査票!$F:$AW,20,FALSE)="－","－",IF(VLOOKUP(A50,[9]令和6年度契約状況調査票!$F:$AW,6,FALSE)&lt;&gt;"",TEXT(VLOOKUP(A50,[9]令和6年度契約状況調査票!$F:$AW,16,FALSE),"#.0%")&amp;CHAR(10)&amp;"(B/A×100)",VLOOKUP(A50,[9]令和6年度契約状況調査票!$F:$AW,16,FALSE))))))</f>
        <v/>
      </c>
      <c r="K50" s="18"/>
      <c r="L50" s="5" t="str">
        <f>IF(A50="","",IF(VLOOKUP(A50,[9]令和6年度契約状況調査票!$F:$AW,26,FALSE)="①公益社団法人","公社",IF(VLOOKUP(A50,[9]令和6年度契約状況調査票!$F:$AW,26,FALSE)="②公益財団法人","公財","")))</f>
        <v/>
      </c>
      <c r="M50" s="5" t="str">
        <f>IF(A50="","",VLOOKUP(A50,[9]令和6年度契約状況調査票!$F:$AW,27,FALSE))</f>
        <v/>
      </c>
      <c r="N50" s="18" t="str">
        <f>IF(A50="","",IF(VLOOKUP(A50,[9]令和6年度契約状況調査票!$F:$AW,12,FALSE)="国所管",VLOOKUP(A50,[9]令和6年度契約状況調査票!$F:$AW,23,FALSE),""))</f>
        <v/>
      </c>
      <c r="O50" s="6" t="str">
        <f>IF(A50="","",IF(AND(Q50="○",P50="分担契約/単価契約"),"単価契約"&amp;CHAR(10)&amp;"予定調達総額 "&amp;TEXT(VLOOKUP(A50,[9]令和6年度契約状況調査票!$F:$AW,15,FALSE),"#,##0円")&amp;"(B)"&amp;CHAR(10)&amp;"分担契約"&amp;CHAR(10)&amp;VLOOKUP(A50,[9]令和6年度契約状況調査票!$F:$AW,31,FALSE),IF(AND(Q50="○",P50="分担契約"),"分担契約"&amp;CHAR(10)&amp;"契約総額 "&amp;TEXT(VLOOKUP(A50,[9]令和6年度契約状況調査票!$F:$AW,15,FALSE),"#,##0円")&amp;"(B)"&amp;CHAR(10)&amp;VLOOKUP(A50,[9]令和6年度契約状況調査票!$F:$AW,31,FALSE),(IF(P50="分担契約/単価契約","単価契約"&amp;CHAR(10)&amp;"予定調達総額 "&amp;TEXT(VLOOKUP(A50,[9]令和6年度契約状況調査票!$F:$AW,15,FALSE),"#,##0円")&amp;CHAR(10)&amp;"分担契約"&amp;CHAR(10)&amp;VLOOKUP(A50,[9]令和6年度契約状況調査票!$F:$AW,31,FALSE),IF(P50="分担契約","分担契約"&amp;CHAR(10)&amp;"契約総額 "&amp;TEXT(VLOOKUP(A50,[9]令和6年度契約状況調査票!$F:$AW,15,FALSE),"#,##0円")&amp;CHAR(10)&amp;VLOOKUP(A50,[9]令和6年度契約状況調査票!$F:$AW,31,FALSE),IF(P50="単価契約","単価契約"&amp;CHAR(10)&amp;"予定調達総額 "&amp;TEXT(VLOOKUP(A50,[9]令和6年度契約状況調査票!$F:$AW,15,FALSE),"#,##0円")&amp;CHAR(10)&amp;VLOOKUP(A50,[9]令和6年度契約状況調査票!$F:$AW,31,FALSE),VLOOKUP(A50,[9]令和6年度契約状況調査票!$F:$AW,31,FALSE))))))))</f>
        <v/>
      </c>
      <c r="P50" s="12" t="str">
        <f>IF(A50="","",VLOOKUP(A50,[9]令和6年度契約状況調査票!$F:$CE,52,FALSE))</f>
        <v/>
      </c>
    </row>
    <row r="51" spans="1:16" s="12" customFormat="1" ht="69.95" customHeight="1">
      <c r="A51" s="7" t="str">
        <f>IF(MAX([9]令和6年度契約状況調査票!F28:F70)&gt;=ROW()-5,ROW()-5,"")</f>
        <v/>
      </c>
      <c r="B51" s="2" t="str">
        <f>IF(A51="","",VLOOKUP(A51,[9]令和6年度契約状況調査票!$F:$AW,4,FALSE))</f>
        <v/>
      </c>
      <c r="C51" s="1" t="str">
        <f>IF(A51="","",VLOOKUP(A51,[9]令和6年度契約状況調査票!$F:$AW,5,FALSE))</f>
        <v/>
      </c>
      <c r="D51" s="16" t="str">
        <f>IF(A51="","",VLOOKUP(A51,[9]令和6年度契約状況調査票!$F:$AW,8,FALSE))</f>
        <v/>
      </c>
      <c r="E51" s="2" t="str">
        <f>IF(A51="","",VLOOKUP(A51,[9]令和6年度契約状況調査票!$F:$AW,9,FALSE))</f>
        <v/>
      </c>
      <c r="F51" s="3" t="str">
        <f>IF(A51="","",VLOOKUP(A51,[9]令和6年度契約状況調査票!$F:$AW,10,FALSE))</f>
        <v/>
      </c>
      <c r="G51" s="17" t="str">
        <f>IF(A51="","",VLOOKUP(A51,[9]令和6年度契約状況調査票!$F:$AW,30,FALSE))</f>
        <v/>
      </c>
      <c r="H51" s="4" t="str">
        <f>IF(A51="","",IF(VLOOKUP(A51,[9]令和6年度契約状況調査票!$F:$AW,13,FALSE)="他官署で調達手続きを実施のため","他官署で調達手続きを実施のため",IF(VLOOKUP(A51,[9]令和6年度契約状況調査票!$F:$AW,20,FALSE)="②同種の他の契約の予定価格を類推されるおそれがあるため公表しない","同種の他の契約の予定価格を類推されるおそれがあるため公表しない",IF(VLOOKUP(A51,[9]令和6年度契約状況調査票!$F:$AW,20,FALSE)="－","－",IF(VLOOKUP(A51,[9]令和6年度契約状況調査票!$F:$AW,6,FALSE)&lt;&gt;"",TEXT(VLOOKUP(A51,[9]令和6年度契約状況調査票!$F:$AW,13,FALSE),"#,##0円")&amp;CHAR(10)&amp;"(A)",VLOOKUP(A51,[9]令和6年度契約状況調査票!$F:$AW,13,FALSE))))))</f>
        <v/>
      </c>
      <c r="I51" s="4" t="str">
        <f>IF(A51="","",VLOOKUP(A51,[9]令和6年度契約状況調査票!$F:$AW,14,FALSE))</f>
        <v/>
      </c>
      <c r="J51" s="5" t="str">
        <f>IF(A51="","",IF(VLOOKUP(A51,[9]令和6年度契約状況調査票!$F:$AW,13,FALSE)="他官署で調達手続きを実施のため","－",IF(VLOOKUP(A51,[9]令和6年度契約状況調査票!$F:$AW,20,FALSE)="②同種の他の契約の予定価格を類推されるおそれがあるため公表しない","－",IF(VLOOKUP(A51,[9]令和6年度契約状況調査票!$F:$AW,20,FALSE)="－","－",IF(VLOOKUP(A51,[9]令和6年度契約状況調査票!$F:$AW,6,FALSE)&lt;&gt;"",TEXT(VLOOKUP(A51,[9]令和6年度契約状況調査票!$F:$AW,16,FALSE),"#.0%")&amp;CHAR(10)&amp;"(B/A×100)",VLOOKUP(A51,[9]令和6年度契約状況調査票!$F:$AW,16,FALSE))))))</f>
        <v/>
      </c>
      <c r="K51" s="18"/>
      <c r="L51" s="5" t="str">
        <f>IF(A51="","",IF(VLOOKUP(A51,[9]令和6年度契約状況調査票!$F:$AW,26,FALSE)="①公益社団法人","公社",IF(VLOOKUP(A51,[9]令和6年度契約状況調査票!$F:$AW,26,FALSE)="②公益財団法人","公財","")))</f>
        <v/>
      </c>
      <c r="M51" s="5" t="str">
        <f>IF(A51="","",VLOOKUP(A51,[9]令和6年度契約状況調査票!$F:$AW,27,FALSE))</f>
        <v/>
      </c>
      <c r="N51" s="18" t="str">
        <f>IF(A51="","",IF(VLOOKUP(A51,[9]令和6年度契約状況調査票!$F:$AW,12,FALSE)="国所管",VLOOKUP(A51,[9]令和6年度契約状況調査票!$F:$AW,23,FALSE),""))</f>
        <v/>
      </c>
      <c r="O51" s="6" t="str">
        <f>IF(A51="","",IF(AND(Q51="○",P51="分担契約/単価契約"),"単価契約"&amp;CHAR(10)&amp;"予定調達総額 "&amp;TEXT(VLOOKUP(A51,[9]令和6年度契約状況調査票!$F:$AW,15,FALSE),"#,##0円")&amp;"(B)"&amp;CHAR(10)&amp;"分担契約"&amp;CHAR(10)&amp;VLOOKUP(A51,[9]令和6年度契約状況調査票!$F:$AW,31,FALSE),IF(AND(Q51="○",P51="分担契約"),"分担契約"&amp;CHAR(10)&amp;"契約総額 "&amp;TEXT(VLOOKUP(A51,[9]令和6年度契約状況調査票!$F:$AW,15,FALSE),"#,##0円")&amp;"(B)"&amp;CHAR(10)&amp;VLOOKUP(A51,[9]令和6年度契約状況調査票!$F:$AW,31,FALSE),(IF(P51="分担契約/単価契約","単価契約"&amp;CHAR(10)&amp;"予定調達総額 "&amp;TEXT(VLOOKUP(A51,[9]令和6年度契約状況調査票!$F:$AW,15,FALSE),"#,##0円")&amp;CHAR(10)&amp;"分担契約"&amp;CHAR(10)&amp;VLOOKUP(A51,[9]令和6年度契約状況調査票!$F:$AW,31,FALSE),IF(P51="分担契約","分担契約"&amp;CHAR(10)&amp;"契約総額 "&amp;TEXT(VLOOKUP(A51,[9]令和6年度契約状況調査票!$F:$AW,15,FALSE),"#,##0円")&amp;CHAR(10)&amp;VLOOKUP(A51,[9]令和6年度契約状況調査票!$F:$AW,31,FALSE),IF(P51="単価契約","単価契約"&amp;CHAR(10)&amp;"予定調達総額 "&amp;TEXT(VLOOKUP(A51,[9]令和6年度契約状況調査票!$F:$AW,15,FALSE),"#,##0円")&amp;CHAR(10)&amp;VLOOKUP(A51,[9]令和6年度契約状況調査票!$F:$AW,31,FALSE),VLOOKUP(A51,[9]令和6年度契約状況調査票!$F:$AW,31,FALSE))))))))</f>
        <v/>
      </c>
      <c r="P51" s="12" t="str">
        <f>IF(A51="","",VLOOKUP(A51,[9]令和6年度契約状況調査票!$F:$CE,52,FALSE))</f>
        <v/>
      </c>
    </row>
    <row r="52" spans="1:16" s="12" customFormat="1" ht="69.95" customHeight="1">
      <c r="A52" s="7" t="str">
        <f>IF(MAX([9]令和6年度契約状況調査票!F28:F71)&gt;=ROW()-5,ROW()-5,"")</f>
        <v/>
      </c>
      <c r="B52" s="2" t="str">
        <f>IF(A52="","",VLOOKUP(A52,[9]令和6年度契約状況調査票!$F:$AW,4,FALSE))</f>
        <v/>
      </c>
      <c r="C52" s="1" t="str">
        <f>IF(A52="","",VLOOKUP(A52,[9]令和6年度契約状況調査票!$F:$AW,5,FALSE))</f>
        <v/>
      </c>
      <c r="D52" s="16" t="str">
        <f>IF(A52="","",VLOOKUP(A52,[9]令和6年度契約状況調査票!$F:$AW,8,FALSE))</f>
        <v/>
      </c>
      <c r="E52" s="2" t="str">
        <f>IF(A52="","",VLOOKUP(A52,[9]令和6年度契約状況調査票!$F:$AW,9,FALSE))</f>
        <v/>
      </c>
      <c r="F52" s="3" t="str">
        <f>IF(A52="","",VLOOKUP(A52,[9]令和6年度契約状況調査票!$F:$AW,10,FALSE))</f>
        <v/>
      </c>
      <c r="G52" s="17" t="str">
        <f>IF(A52="","",VLOOKUP(A52,[9]令和6年度契約状況調査票!$F:$AW,30,FALSE))</f>
        <v/>
      </c>
      <c r="H52" s="4" t="str">
        <f>IF(A52="","",IF(VLOOKUP(A52,[9]令和6年度契約状況調査票!$F:$AW,13,FALSE)="他官署で調達手続きを実施のため","他官署で調達手続きを実施のため",IF(VLOOKUP(A52,[9]令和6年度契約状況調査票!$F:$AW,20,FALSE)="②同種の他の契約の予定価格を類推されるおそれがあるため公表しない","同種の他の契約の予定価格を類推されるおそれがあるため公表しない",IF(VLOOKUP(A52,[9]令和6年度契約状況調査票!$F:$AW,20,FALSE)="－","－",IF(VLOOKUP(A52,[9]令和6年度契約状況調査票!$F:$AW,6,FALSE)&lt;&gt;"",TEXT(VLOOKUP(A52,[9]令和6年度契約状況調査票!$F:$AW,13,FALSE),"#,##0円")&amp;CHAR(10)&amp;"(A)",VLOOKUP(A52,[9]令和6年度契約状況調査票!$F:$AW,13,FALSE))))))</f>
        <v/>
      </c>
      <c r="I52" s="4" t="str">
        <f>IF(A52="","",VLOOKUP(A52,[9]令和6年度契約状況調査票!$F:$AW,14,FALSE))</f>
        <v/>
      </c>
      <c r="J52" s="5" t="str">
        <f>IF(A52="","",IF(VLOOKUP(A52,[9]令和6年度契約状況調査票!$F:$AW,13,FALSE)="他官署で調達手続きを実施のため","－",IF(VLOOKUP(A52,[9]令和6年度契約状況調査票!$F:$AW,20,FALSE)="②同種の他の契約の予定価格を類推されるおそれがあるため公表しない","－",IF(VLOOKUP(A52,[9]令和6年度契約状況調査票!$F:$AW,20,FALSE)="－","－",IF(VLOOKUP(A52,[9]令和6年度契約状況調査票!$F:$AW,6,FALSE)&lt;&gt;"",TEXT(VLOOKUP(A52,[9]令和6年度契約状況調査票!$F:$AW,16,FALSE),"#.0%")&amp;CHAR(10)&amp;"(B/A×100)",VLOOKUP(A52,[9]令和6年度契約状況調査票!$F:$AW,16,FALSE))))))</f>
        <v/>
      </c>
      <c r="K52" s="18"/>
      <c r="L52" s="5" t="str">
        <f>IF(A52="","",IF(VLOOKUP(A52,[9]令和6年度契約状況調査票!$F:$AW,26,FALSE)="①公益社団法人","公社",IF(VLOOKUP(A52,[9]令和6年度契約状況調査票!$F:$AW,26,FALSE)="②公益財団法人","公財","")))</f>
        <v/>
      </c>
      <c r="M52" s="5" t="str">
        <f>IF(A52="","",VLOOKUP(A52,[9]令和6年度契約状況調査票!$F:$AW,27,FALSE))</f>
        <v/>
      </c>
      <c r="N52" s="18" t="str">
        <f>IF(A52="","",IF(VLOOKUP(A52,[9]令和6年度契約状況調査票!$F:$AW,12,FALSE)="国所管",VLOOKUP(A52,[9]令和6年度契約状況調査票!$F:$AW,23,FALSE),""))</f>
        <v/>
      </c>
      <c r="O52" s="6" t="str">
        <f>IF(A52="","",IF(AND(Q52="○",P52="分担契約/単価契約"),"単価契約"&amp;CHAR(10)&amp;"予定調達総額 "&amp;TEXT(VLOOKUP(A52,[9]令和6年度契約状況調査票!$F:$AW,15,FALSE),"#,##0円")&amp;"(B)"&amp;CHAR(10)&amp;"分担契約"&amp;CHAR(10)&amp;VLOOKUP(A52,[9]令和6年度契約状況調査票!$F:$AW,31,FALSE),IF(AND(Q52="○",P52="分担契約"),"分担契約"&amp;CHAR(10)&amp;"契約総額 "&amp;TEXT(VLOOKUP(A52,[9]令和6年度契約状況調査票!$F:$AW,15,FALSE),"#,##0円")&amp;"(B)"&amp;CHAR(10)&amp;VLOOKUP(A52,[9]令和6年度契約状況調査票!$F:$AW,31,FALSE),(IF(P52="分担契約/単価契約","単価契約"&amp;CHAR(10)&amp;"予定調達総額 "&amp;TEXT(VLOOKUP(A52,[9]令和6年度契約状況調査票!$F:$AW,15,FALSE),"#,##0円")&amp;CHAR(10)&amp;"分担契約"&amp;CHAR(10)&amp;VLOOKUP(A52,[9]令和6年度契約状況調査票!$F:$AW,31,FALSE),IF(P52="分担契約","分担契約"&amp;CHAR(10)&amp;"契約総額 "&amp;TEXT(VLOOKUP(A52,[9]令和6年度契約状況調査票!$F:$AW,15,FALSE),"#,##0円")&amp;CHAR(10)&amp;VLOOKUP(A52,[9]令和6年度契約状況調査票!$F:$AW,31,FALSE),IF(P52="単価契約","単価契約"&amp;CHAR(10)&amp;"予定調達総額 "&amp;TEXT(VLOOKUP(A52,[9]令和6年度契約状況調査票!$F:$AW,15,FALSE),"#,##0円")&amp;CHAR(10)&amp;VLOOKUP(A52,[9]令和6年度契約状況調査票!$F:$AW,31,FALSE),VLOOKUP(A52,[9]令和6年度契約状況調査票!$F:$AW,31,FALSE))))))))</f>
        <v/>
      </c>
      <c r="P52" s="12" t="str">
        <f>IF(A52="","",VLOOKUP(A52,[9]令和6年度契約状況調査票!$F:$CE,52,FALSE))</f>
        <v/>
      </c>
    </row>
    <row r="53" spans="1:16" s="12" customFormat="1" ht="69.95" customHeight="1">
      <c r="A53" s="7" t="str">
        <f>IF(MAX([9]令和6年度契約状況調査票!F28:F72)&gt;=ROW()-5,ROW()-5,"")</f>
        <v/>
      </c>
      <c r="B53" s="2" t="str">
        <f>IF(A53="","",VLOOKUP(A53,[9]令和6年度契約状況調査票!$F:$AW,4,FALSE))</f>
        <v/>
      </c>
      <c r="C53" s="1" t="str">
        <f>IF(A53="","",VLOOKUP(A53,[9]令和6年度契約状況調査票!$F:$AW,5,FALSE))</f>
        <v/>
      </c>
      <c r="D53" s="16" t="str">
        <f>IF(A53="","",VLOOKUP(A53,[9]令和6年度契約状況調査票!$F:$AW,8,FALSE))</f>
        <v/>
      </c>
      <c r="E53" s="2" t="str">
        <f>IF(A53="","",VLOOKUP(A53,[9]令和6年度契約状況調査票!$F:$AW,9,FALSE))</f>
        <v/>
      </c>
      <c r="F53" s="3" t="str">
        <f>IF(A53="","",VLOOKUP(A53,[9]令和6年度契約状況調査票!$F:$AW,10,FALSE))</f>
        <v/>
      </c>
      <c r="G53" s="17" t="str">
        <f>IF(A53="","",VLOOKUP(A53,[9]令和6年度契約状況調査票!$F:$AW,30,FALSE))</f>
        <v/>
      </c>
      <c r="H53" s="4" t="str">
        <f>IF(A53="","",IF(VLOOKUP(A53,[9]令和6年度契約状況調査票!$F:$AW,13,FALSE)="他官署で調達手続きを実施のため","他官署で調達手続きを実施のため",IF(VLOOKUP(A53,[9]令和6年度契約状況調査票!$F:$AW,20,FALSE)="②同種の他の契約の予定価格を類推されるおそれがあるため公表しない","同種の他の契約の予定価格を類推されるおそれがあるため公表しない",IF(VLOOKUP(A53,[9]令和6年度契約状況調査票!$F:$AW,20,FALSE)="－","－",IF(VLOOKUP(A53,[9]令和6年度契約状況調査票!$F:$AW,6,FALSE)&lt;&gt;"",TEXT(VLOOKUP(A53,[9]令和6年度契約状況調査票!$F:$AW,13,FALSE),"#,##0円")&amp;CHAR(10)&amp;"(A)",VLOOKUP(A53,[9]令和6年度契約状況調査票!$F:$AW,13,FALSE))))))</f>
        <v/>
      </c>
      <c r="I53" s="4" t="str">
        <f>IF(A53="","",VLOOKUP(A53,[9]令和6年度契約状況調査票!$F:$AW,14,FALSE))</f>
        <v/>
      </c>
      <c r="J53" s="5" t="str">
        <f>IF(A53="","",IF(VLOOKUP(A53,[9]令和6年度契約状況調査票!$F:$AW,13,FALSE)="他官署で調達手続きを実施のため","－",IF(VLOOKUP(A53,[9]令和6年度契約状況調査票!$F:$AW,20,FALSE)="②同種の他の契約の予定価格を類推されるおそれがあるため公表しない","－",IF(VLOOKUP(A53,[9]令和6年度契約状況調査票!$F:$AW,20,FALSE)="－","－",IF(VLOOKUP(A53,[9]令和6年度契約状況調査票!$F:$AW,6,FALSE)&lt;&gt;"",TEXT(VLOOKUP(A53,[9]令和6年度契約状況調査票!$F:$AW,16,FALSE),"#.0%")&amp;CHAR(10)&amp;"(B/A×100)",VLOOKUP(A53,[9]令和6年度契約状況調査票!$F:$AW,16,FALSE))))))</f>
        <v/>
      </c>
      <c r="K53" s="18"/>
      <c r="L53" s="5" t="str">
        <f>IF(A53="","",IF(VLOOKUP(A53,[9]令和6年度契約状況調査票!$F:$AW,26,FALSE)="①公益社団法人","公社",IF(VLOOKUP(A53,[9]令和6年度契約状況調査票!$F:$AW,26,FALSE)="②公益財団法人","公財","")))</f>
        <v/>
      </c>
      <c r="M53" s="5" t="str">
        <f>IF(A53="","",VLOOKUP(A53,[9]令和6年度契約状況調査票!$F:$AW,27,FALSE))</f>
        <v/>
      </c>
      <c r="N53" s="18" t="str">
        <f>IF(A53="","",IF(VLOOKUP(A53,[9]令和6年度契約状況調査票!$F:$AW,12,FALSE)="国所管",VLOOKUP(A53,[9]令和6年度契約状況調査票!$F:$AW,23,FALSE),""))</f>
        <v/>
      </c>
      <c r="O53" s="6" t="str">
        <f>IF(A53="","",IF(AND(Q53="○",P53="分担契約/単価契約"),"単価契約"&amp;CHAR(10)&amp;"予定調達総額 "&amp;TEXT(VLOOKUP(A53,[9]令和6年度契約状況調査票!$F:$AW,15,FALSE),"#,##0円")&amp;"(B)"&amp;CHAR(10)&amp;"分担契約"&amp;CHAR(10)&amp;VLOOKUP(A53,[9]令和6年度契約状況調査票!$F:$AW,31,FALSE),IF(AND(Q53="○",P53="分担契約"),"分担契約"&amp;CHAR(10)&amp;"契約総額 "&amp;TEXT(VLOOKUP(A53,[9]令和6年度契約状況調査票!$F:$AW,15,FALSE),"#,##0円")&amp;"(B)"&amp;CHAR(10)&amp;VLOOKUP(A53,[9]令和6年度契約状況調査票!$F:$AW,31,FALSE),(IF(P53="分担契約/単価契約","単価契約"&amp;CHAR(10)&amp;"予定調達総額 "&amp;TEXT(VLOOKUP(A53,[9]令和6年度契約状況調査票!$F:$AW,15,FALSE),"#,##0円")&amp;CHAR(10)&amp;"分担契約"&amp;CHAR(10)&amp;VLOOKUP(A53,[9]令和6年度契約状況調査票!$F:$AW,31,FALSE),IF(P53="分担契約","分担契約"&amp;CHAR(10)&amp;"契約総額 "&amp;TEXT(VLOOKUP(A53,[9]令和6年度契約状況調査票!$F:$AW,15,FALSE),"#,##0円")&amp;CHAR(10)&amp;VLOOKUP(A53,[9]令和6年度契約状況調査票!$F:$AW,31,FALSE),IF(P53="単価契約","単価契約"&amp;CHAR(10)&amp;"予定調達総額 "&amp;TEXT(VLOOKUP(A53,[9]令和6年度契約状況調査票!$F:$AW,15,FALSE),"#,##0円")&amp;CHAR(10)&amp;VLOOKUP(A53,[9]令和6年度契約状況調査票!$F:$AW,31,FALSE),VLOOKUP(A53,[9]令和6年度契約状況調査票!$F:$AW,31,FALSE))))))))</f>
        <v/>
      </c>
      <c r="P53" s="12" t="str">
        <f>IF(A53="","",VLOOKUP(A53,[9]令和6年度契約状況調査票!$F:$CE,52,FALSE))</f>
        <v/>
      </c>
    </row>
    <row r="54" spans="1:16" s="12" customFormat="1" ht="69.95" customHeight="1">
      <c r="A54" s="7" t="str">
        <f>IF(MAX([9]令和6年度契約状況調査票!F28:F73)&gt;=ROW()-5,ROW()-5,"")</f>
        <v/>
      </c>
      <c r="B54" s="2" t="str">
        <f>IF(A54="","",VLOOKUP(A54,[9]令和6年度契約状況調査票!$F:$AW,4,FALSE))</f>
        <v/>
      </c>
      <c r="C54" s="1" t="str">
        <f>IF(A54="","",VLOOKUP(A54,[9]令和6年度契約状況調査票!$F:$AW,5,FALSE))</f>
        <v/>
      </c>
      <c r="D54" s="16" t="str">
        <f>IF(A54="","",VLOOKUP(A54,[9]令和6年度契約状況調査票!$F:$AW,8,FALSE))</f>
        <v/>
      </c>
      <c r="E54" s="2" t="str">
        <f>IF(A54="","",VLOOKUP(A54,[9]令和6年度契約状況調査票!$F:$AW,9,FALSE))</f>
        <v/>
      </c>
      <c r="F54" s="3" t="str">
        <f>IF(A54="","",VLOOKUP(A54,[9]令和6年度契約状況調査票!$F:$AW,10,FALSE))</f>
        <v/>
      </c>
      <c r="G54" s="17" t="str">
        <f>IF(A54="","",VLOOKUP(A54,[9]令和6年度契約状況調査票!$F:$AW,30,FALSE))</f>
        <v/>
      </c>
      <c r="H54" s="4" t="str">
        <f>IF(A54="","",IF(VLOOKUP(A54,[9]令和6年度契約状況調査票!$F:$AW,13,FALSE)="他官署で調達手続きを実施のため","他官署で調達手続きを実施のため",IF(VLOOKUP(A54,[9]令和6年度契約状況調査票!$F:$AW,20,FALSE)="②同種の他の契約の予定価格を類推されるおそれがあるため公表しない","同種の他の契約の予定価格を類推されるおそれがあるため公表しない",IF(VLOOKUP(A54,[9]令和6年度契約状況調査票!$F:$AW,20,FALSE)="－","－",IF(VLOOKUP(A54,[9]令和6年度契約状況調査票!$F:$AW,6,FALSE)&lt;&gt;"",TEXT(VLOOKUP(A54,[9]令和6年度契約状況調査票!$F:$AW,13,FALSE),"#,##0円")&amp;CHAR(10)&amp;"(A)",VLOOKUP(A54,[9]令和6年度契約状況調査票!$F:$AW,13,FALSE))))))</f>
        <v/>
      </c>
      <c r="I54" s="4" t="str">
        <f>IF(A54="","",VLOOKUP(A54,[9]令和6年度契約状況調査票!$F:$AW,14,FALSE))</f>
        <v/>
      </c>
      <c r="J54" s="5" t="str">
        <f>IF(A54="","",IF(VLOOKUP(A54,[9]令和6年度契約状況調査票!$F:$AW,13,FALSE)="他官署で調達手続きを実施のため","－",IF(VLOOKUP(A54,[9]令和6年度契約状況調査票!$F:$AW,20,FALSE)="②同種の他の契約の予定価格を類推されるおそれがあるため公表しない","－",IF(VLOOKUP(A54,[9]令和6年度契約状況調査票!$F:$AW,20,FALSE)="－","－",IF(VLOOKUP(A54,[9]令和6年度契約状況調査票!$F:$AW,6,FALSE)&lt;&gt;"",TEXT(VLOOKUP(A54,[9]令和6年度契約状況調査票!$F:$AW,16,FALSE),"#.0%")&amp;CHAR(10)&amp;"(B/A×100)",VLOOKUP(A54,[9]令和6年度契約状況調査票!$F:$AW,16,FALSE))))))</f>
        <v/>
      </c>
      <c r="K54" s="18"/>
      <c r="L54" s="5" t="str">
        <f>IF(A54="","",IF(VLOOKUP(A54,[9]令和6年度契約状況調査票!$F:$AW,26,FALSE)="①公益社団法人","公社",IF(VLOOKUP(A54,[9]令和6年度契約状況調査票!$F:$AW,26,FALSE)="②公益財団法人","公財","")))</f>
        <v/>
      </c>
      <c r="M54" s="5" t="str">
        <f>IF(A54="","",VLOOKUP(A54,[9]令和6年度契約状況調査票!$F:$AW,27,FALSE))</f>
        <v/>
      </c>
      <c r="N54" s="18" t="str">
        <f>IF(A54="","",IF(VLOOKUP(A54,[9]令和6年度契約状況調査票!$F:$AW,12,FALSE)="国所管",VLOOKUP(A54,[9]令和6年度契約状況調査票!$F:$AW,23,FALSE),""))</f>
        <v/>
      </c>
      <c r="O54" s="6" t="str">
        <f>IF(A54="","",IF(AND(Q54="○",P54="分担契約/単価契約"),"単価契約"&amp;CHAR(10)&amp;"予定調達総額 "&amp;TEXT(VLOOKUP(A54,[9]令和6年度契約状況調査票!$F:$AW,15,FALSE),"#,##0円")&amp;"(B)"&amp;CHAR(10)&amp;"分担契約"&amp;CHAR(10)&amp;VLOOKUP(A54,[9]令和6年度契約状況調査票!$F:$AW,31,FALSE),IF(AND(Q54="○",P54="分担契約"),"分担契約"&amp;CHAR(10)&amp;"契約総額 "&amp;TEXT(VLOOKUP(A54,[9]令和6年度契約状況調査票!$F:$AW,15,FALSE),"#,##0円")&amp;"(B)"&amp;CHAR(10)&amp;VLOOKUP(A54,[9]令和6年度契約状況調査票!$F:$AW,31,FALSE),(IF(P54="分担契約/単価契約","単価契約"&amp;CHAR(10)&amp;"予定調達総額 "&amp;TEXT(VLOOKUP(A54,[9]令和6年度契約状況調査票!$F:$AW,15,FALSE),"#,##0円")&amp;CHAR(10)&amp;"分担契約"&amp;CHAR(10)&amp;VLOOKUP(A54,[9]令和6年度契約状況調査票!$F:$AW,31,FALSE),IF(P54="分担契約","分担契約"&amp;CHAR(10)&amp;"契約総額 "&amp;TEXT(VLOOKUP(A54,[9]令和6年度契約状況調査票!$F:$AW,15,FALSE),"#,##0円")&amp;CHAR(10)&amp;VLOOKUP(A54,[9]令和6年度契約状況調査票!$F:$AW,31,FALSE),IF(P54="単価契約","単価契約"&amp;CHAR(10)&amp;"予定調達総額 "&amp;TEXT(VLOOKUP(A54,[9]令和6年度契約状況調査票!$F:$AW,15,FALSE),"#,##0円")&amp;CHAR(10)&amp;VLOOKUP(A54,[9]令和6年度契約状況調査票!$F:$AW,31,FALSE),VLOOKUP(A54,[9]令和6年度契約状況調査票!$F:$AW,31,FALSE))))))))</f>
        <v/>
      </c>
      <c r="P54" s="12" t="str">
        <f>IF(A54="","",VLOOKUP(A54,[9]令和6年度契約状況調査票!$F:$CE,52,FALSE))</f>
        <v/>
      </c>
    </row>
    <row r="55" spans="1:16" s="12" customFormat="1" ht="69.95" customHeight="1">
      <c r="A55" s="7" t="str">
        <f>IF(MAX([9]令和6年度契約状況調査票!F28:F74)&gt;=ROW()-5,ROW()-5,"")</f>
        <v/>
      </c>
      <c r="B55" s="2" t="str">
        <f>IF(A55="","",VLOOKUP(A55,[9]令和6年度契約状況調査票!$F:$AW,4,FALSE))</f>
        <v/>
      </c>
      <c r="C55" s="1" t="str">
        <f>IF(A55="","",VLOOKUP(A55,[9]令和6年度契約状況調査票!$F:$AW,5,FALSE))</f>
        <v/>
      </c>
      <c r="D55" s="16" t="str">
        <f>IF(A55="","",VLOOKUP(A55,[9]令和6年度契約状況調査票!$F:$AW,8,FALSE))</f>
        <v/>
      </c>
      <c r="E55" s="2" t="str">
        <f>IF(A55="","",VLOOKUP(A55,[9]令和6年度契約状況調査票!$F:$AW,9,FALSE))</f>
        <v/>
      </c>
      <c r="F55" s="3" t="str">
        <f>IF(A55="","",VLOOKUP(A55,[9]令和6年度契約状況調査票!$F:$AW,10,FALSE))</f>
        <v/>
      </c>
      <c r="G55" s="17" t="str">
        <f>IF(A55="","",VLOOKUP(A55,[9]令和6年度契約状況調査票!$F:$AW,30,FALSE))</f>
        <v/>
      </c>
      <c r="H55" s="4" t="str">
        <f>IF(A55="","",IF(VLOOKUP(A55,[9]令和6年度契約状況調査票!$F:$AW,13,FALSE)="他官署で調達手続きを実施のため","他官署で調達手続きを実施のため",IF(VLOOKUP(A55,[9]令和6年度契約状況調査票!$F:$AW,20,FALSE)="②同種の他の契約の予定価格を類推されるおそれがあるため公表しない","同種の他の契約の予定価格を類推されるおそれがあるため公表しない",IF(VLOOKUP(A55,[9]令和6年度契約状況調査票!$F:$AW,20,FALSE)="－","－",IF(VLOOKUP(A55,[9]令和6年度契約状況調査票!$F:$AW,6,FALSE)&lt;&gt;"",TEXT(VLOOKUP(A55,[9]令和6年度契約状況調査票!$F:$AW,13,FALSE),"#,##0円")&amp;CHAR(10)&amp;"(A)",VLOOKUP(A55,[9]令和6年度契約状況調査票!$F:$AW,13,FALSE))))))</f>
        <v/>
      </c>
      <c r="I55" s="4" t="str">
        <f>IF(A55="","",VLOOKUP(A55,[9]令和6年度契約状況調査票!$F:$AW,14,FALSE))</f>
        <v/>
      </c>
      <c r="J55" s="5" t="str">
        <f>IF(A55="","",IF(VLOOKUP(A55,[9]令和6年度契約状況調査票!$F:$AW,13,FALSE)="他官署で調達手続きを実施のため","－",IF(VLOOKUP(A55,[9]令和6年度契約状況調査票!$F:$AW,20,FALSE)="②同種の他の契約の予定価格を類推されるおそれがあるため公表しない","－",IF(VLOOKUP(A55,[9]令和6年度契約状況調査票!$F:$AW,20,FALSE)="－","－",IF(VLOOKUP(A55,[9]令和6年度契約状況調査票!$F:$AW,6,FALSE)&lt;&gt;"",TEXT(VLOOKUP(A55,[9]令和6年度契約状況調査票!$F:$AW,16,FALSE),"#.0%")&amp;CHAR(10)&amp;"(B/A×100)",VLOOKUP(A55,[9]令和6年度契約状況調査票!$F:$AW,16,FALSE))))))</f>
        <v/>
      </c>
      <c r="K55" s="18"/>
      <c r="L55" s="5" t="str">
        <f>IF(A55="","",IF(VLOOKUP(A55,[9]令和6年度契約状況調査票!$F:$AW,26,FALSE)="①公益社団法人","公社",IF(VLOOKUP(A55,[9]令和6年度契約状況調査票!$F:$AW,26,FALSE)="②公益財団法人","公財","")))</f>
        <v/>
      </c>
      <c r="M55" s="5" t="str">
        <f>IF(A55="","",VLOOKUP(A55,[9]令和6年度契約状況調査票!$F:$AW,27,FALSE))</f>
        <v/>
      </c>
      <c r="N55" s="18" t="str">
        <f>IF(A55="","",IF(VLOOKUP(A55,[9]令和6年度契約状況調査票!$F:$AW,12,FALSE)="国所管",VLOOKUP(A55,[9]令和6年度契約状況調査票!$F:$AW,23,FALSE),""))</f>
        <v/>
      </c>
      <c r="O55" s="6" t="str">
        <f>IF(A55="","",IF(AND(Q55="○",P55="分担契約/単価契約"),"単価契約"&amp;CHAR(10)&amp;"予定調達総額 "&amp;TEXT(VLOOKUP(A55,[9]令和6年度契約状況調査票!$F:$AW,15,FALSE),"#,##0円")&amp;"(B)"&amp;CHAR(10)&amp;"分担契約"&amp;CHAR(10)&amp;VLOOKUP(A55,[9]令和6年度契約状況調査票!$F:$AW,31,FALSE),IF(AND(Q55="○",P55="分担契約"),"分担契約"&amp;CHAR(10)&amp;"契約総額 "&amp;TEXT(VLOOKUP(A55,[9]令和6年度契約状況調査票!$F:$AW,15,FALSE),"#,##0円")&amp;"(B)"&amp;CHAR(10)&amp;VLOOKUP(A55,[9]令和6年度契約状況調査票!$F:$AW,31,FALSE),(IF(P55="分担契約/単価契約","単価契約"&amp;CHAR(10)&amp;"予定調達総額 "&amp;TEXT(VLOOKUP(A55,[9]令和6年度契約状況調査票!$F:$AW,15,FALSE),"#,##0円")&amp;CHAR(10)&amp;"分担契約"&amp;CHAR(10)&amp;VLOOKUP(A55,[9]令和6年度契約状況調査票!$F:$AW,31,FALSE),IF(P55="分担契約","分担契約"&amp;CHAR(10)&amp;"契約総額 "&amp;TEXT(VLOOKUP(A55,[9]令和6年度契約状況調査票!$F:$AW,15,FALSE),"#,##0円")&amp;CHAR(10)&amp;VLOOKUP(A55,[9]令和6年度契約状況調査票!$F:$AW,31,FALSE),IF(P55="単価契約","単価契約"&amp;CHAR(10)&amp;"予定調達総額 "&amp;TEXT(VLOOKUP(A55,[9]令和6年度契約状況調査票!$F:$AW,15,FALSE),"#,##0円")&amp;CHAR(10)&amp;VLOOKUP(A55,[9]令和6年度契約状況調査票!$F:$AW,31,FALSE),VLOOKUP(A55,[9]令和6年度契約状況調査票!$F:$AW,31,FALSE))))))))</f>
        <v/>
      </c>
      <c r="P55" s="12" t="str">
        <f>IF(A55="","",VLOOKUP(A55,[9]令和6年度契約状況調査票!$F:$CE,52,FALSE))</f>
        <v/>
      </c>
    </row>
    <row r="56" spans="1:16" s="12" customFormat="1" ht="69.95" customHeight="1">
      <c r="A56" s="7" t="str">
        <f>IF(MAX([9]令和6年度契約状況調査票!F28:F75)&gt;=ROW()-5,ROW()-5,"")</f>
        <v/>
      </c>
      <c r="B56" s="2" t="str">
        <f>IF(A56="","",VLOOKUP(A56,[9]令和6年度契約状況調査票!$F:$AW,4,FALSE))</f>
        <v/>
      </c>
      <c r="C56" s="1" t="str">
        <f>IF(A56="","",VLOOKUP(A56,[9]令和6年度契約状況調査票!$F:$AW,5,FALSE))</f>
        <v/>
      </c>
      <c r="D56" s="16" t="str">
        <f>IF(A56="","",VLOOKUP(A56,[9]令和6年度契約状況調査票!$F:$AW,8,FALSE))</f>
        <v/>
      </c>
      <c r="E56" s="2" t="str">
        <f>IF(A56="","",VLOOKUP(A56,[9]令和6年度契約状況調査票!$F:$AW,9,FALSE))</f>
        <v/>
      </c>
      <c r="F56" s="3" t="str">
        <f>IF(A56="","",VLOOKUP(A56,[9]令和6年度契約状況調査票!$F:$AW,10,FALSE))</f>
        <v/>
      </c>
      <c r="G56" s="17" t="str">
        <f>IF(A56="","",VLOOKUP(A56,[9]令和6年度契約状況調査票!$F:$AW,30,FALSE))</f>
        <v/>
      </c>
      <c r="H56" s="4" t="str">
        <f>IF(A56="","",IF(VLOOKUP(A56,[9]令和6年度契約状況調査票!$F:$AW,13,FALSE)="他官署で調達手続きを実施のため","他官署で調達手続きを実施のため",IF(VLOOKUP(A56,[9]令和6年度契約状況調査票!$F:$AW,20,FALSE)="②同種の他の契約の予定価格を類推されるおそれがあるため公表しない","同種の他の契約の予定価格を類推されるおそれがあるため公表しない",IF(VLOOKUP(A56,[9]令和6年度契約状況調査票!$F:$AW,20,FALSE)="－","－",IF(VLOOKUP(A56,[9]令和6年度契約状況調査票!$F:$AW,6,FALSE)&lt;&gt;"",TEXT(VLOOKUP(A56,[9]令和6年度契約状況調査票!$F:$AW,13,FALSE),"#,##0円")&amp;CHAR(10)&amp;"(A)",VLOOKUP(A56,[9]令和6年度契約状況調査票!$F:$AW,13,FALSE))))))</f>
        <v/>
      </c>
      <c r="I56" s="4" t="str">
        <f>IF(A56="","",VLOOKUP(A56,[9]令和6年度契約状況調査票!$F:$AW,14,FALSE))</f>
        <v/>
      </c>
      <c r="J56" s="5" t="str">
        <f>IF(A56="","",IF(VLOOKUP(A56,[9]令和6年度契約状況調査票!$F:$AW,13,FALSE)="他官署で調達手続きを実施のため","－",IF(VLOOKUP(A56,[9]令和6年度契約状況調査票!$F:$AW,20,FALSE)="②同種の他の契約の予定価格を類推されるおそれがあるため公表しない","－",IF(VLOOKUP(A56,[9]令和6年度契約状況調査票!$F:$AW,20,FALSE)="－","－",IF(VLOOKUP(A56,[9]令和6年度契約状況調査票!$F:$AW,6,FALSE)&lt;&gt;"",TEXT(VLOOKUP(A56,[9]令和6年度契約状況調査票!$F:$AW,16,FALSE),"#.0%")&amp;CHAR(10)&amp;"(B/A×100)",VLOOKUP(A56,[9]令和6年度契約状況調査票!$F:$AW,16,FALSE))))))</f>
        <v/>
      </c>
      <c r="K56" s="18"/>
      <c r="L56" s="5" t="str">
        <f>IF(A56="","",IF(VLOOKUP(A56,[9]令和6年度契約状況調査票!$F:$AW,26,FALSE)="①公益社団法人","公社",IF(VLOOKUP(A56,[9]令和6年度契約状況調査票!$F:$AW,26,FALSE)="②公益財団法人","公財","")))</f>
        <v/>
      </c>
      <c r="M56" s="5" t="str">
        <f>IF(A56="","",VLOOKUP(A56,[9]令和6年度契約状況調査票!$F:$AW,27,FALSE))</f>
        <v/>
      </c>
      <c r="N56" s="18" t="str">
        <f>IF(A56="","",IF(VLOOKUP(A56,[9]令和6年度契約状況調査票!$F:$AW,12,FALSE)="国所管",VLOOKUP(A56,[9]令和6年度契約状況調査票!$F:$AW,23,FALSE),""))</f>
        <v/>
      </c>
      <c r="O56" s="6" t="str">
        <f>IF(A56="","",IF(AND(Q56="○",P56="分担契約/単価契約"),"単価契約"&amp;CHAR(10)&amp;"予定調達総額 "&amp;TEXT(VLOOKUP(A56,[9]令和6年度契約状況調査票!$F:$AW,15,FALSE),"#,##0円")&amp;"(B)"&amp;CHAR(10)&amp;"分担契約"&amp;CHAR(10)&amp;VLOOKUP(A56,[9]令和6年度契約状況調査票!$F:$AW,31,FALSE),IF(AND(Q56="○",P56="分担契約"),"分担契約"&amp;CHAR(10)&amp;"契約総額 "&amp;TEXT(VLOOKUP(A56,[9]令和6年度契約状況調査票!$F:$AW,15,FALSE),"#,##0円")&amp;"(B)"&amp;CHAR(10)&amp;VLOOKUP(A56,[9]令和6年度契約状況調査票!$F:$AW,31,FALSE),(IF(P56="分担契約/単価契約","単価契約"&amp;CHAR(10)&amp;"予定調達総額 "&amp;TEXT(VLOOKUP(A56,[9]令和6年度契約状況調査票!$F:$AW,15,FALSE),"#,##0円")&amp;CHAR(10)&amp;"分担契約"&amp;CHAR(10)&amp;VLOOKUP(A56,[9]令和6年度契約状況調査票!$F:$AW,31,FALSE),IF(P56="分担契約","分担契約"&amp;CHAR(10)&amp;"契約総額 "&amp;TEXT(VLOOKUP(A56,[9]令和6年度契約状況調査票!$F:$AW,15,FALSE),"#,##0円")&amp;CHAR(10)&amp;VLOOKUP(A56,[9]令和6年度契約状況調査票!$F:$AW,31,FALSE),IF(P56="単価契約","単価契約"&amp;CHAR(10)&amp;"予定調達総額 "&amp;TEXT(VLOOKUP(A56,[9]令和6年度契約状況調査票!$F:$AW,15,FALSE),"#,##0円")&amp;CHAR(10)&amp;VLOOKUP(A56,[9]令和6年度契約状況調査票!$F:$AW,31,FALSE),VLOOKUP(A56,[9]令和6年度契約状況調査票!$F:$AW,31,FALSE))))))))</f>
        <v/>
      </c>
      <c r="P56" s="12" t="str">
        <f>IF(A56="","",VLOOKUP(A56,[9]令和6年度契約状況調査票!$F:$CE,52,FALSE))</f>
        <v/>
      </c>
    </row>
    <row r="57" spans="1:16" s="12" customFormat="1" ht="69.95" customHeight="1">
      <c r="A57" s="7" t="str">
        <f>IF(MAX([9]令和6年度契約状況調査票!F28:F76)&gt;=ROW()-5,ROW()-5,"")</f>
        <v/>
      </c>
      <c r="B57" s="2" t="str">
        <f>IF(A57="","",VLOOKUP(A57,[9]令和6年度契約状況調査票!$F:$AW,4,FALSE))</f>
        <v/>
      </c>
      <c r="C57" s="1" t="str">
        <f>IF(A57="","",VLOOKUP(A57,[9]令和6年度契約状況調査票!$F:$AW,5,FALSE))</f>
        <v/>
      </c>
      <c r="D57" s="16" t="str">
        <f>IF(A57="","",VLOOKUP(A57,[9]令和6年度契約状況調査票!$F:$AW,8,FALSE))</f>
        <v/>
      </c>
      <c r="E57" s="2" t="str">
        <f>IF(A57="","",VLOOKUP(A57,[9]令和6年度契約状況調査票!$F:$AW,9,FALSE))</f>
        <v/>
      </c>
      <c r="F57" s="3" t="str">
        <f>IF(A57="","",VLOOKUP(A57,[9]令和6年度契約状況調査票!$F:$AW,10,FALSE))</f>
        <v/>
      </c>
      <c r="G57" s="17" t="str">
        <f>IF(A57="","",VLOOKUP(A57,[9]令和6年度契約状況調査票!$F:$AW,30,FALSE))</f>
        <v/>
      </c>
      <c r="H57" s="4" t="str">
        <f>IF(A57="","",IF(VLOOKUP(A57,[9]令和6年度契約状況調査票!$F:$AW,13,FALSE)="他官署で調達手続きを実施のため","他官署で調達手続きを実施のため",IF(VLOOKUP(A57,[9]令和6年度契約状況調査票!$F:$AW,20,FALSE)="②同種の他の契約の予定価格を類推されるおそれがあるため公表しない","同種の他の契約の予定価格を類推されるおそれがあるため公表しない",IF(VLOOKUP(A57,[9]令和6年度契約状況調査票!$F:$AW,20,FALSE)="－","－",IF(VLOOKUP(A57,[9]令和6年度契約状況調査票!$F:$AW,6,FALSE)&lt;&gt;"",TEXT(VLOOKUP(A57,[9]令和6年度契約状況調査票!$F:$AW,13,FALSE),"#,##0円")&amp;CHAR(10)&amp;"(A)",VLOOKUP(A57,[9]令和6年度契約状況調査票!$F:$AW,13,FALSE))))))</f>
        <v/>
      </c>
      <c r="I57" s="4" t="str">
        <f>IF(A57="","",VLOOKUP(A57,[9]令和6年度契約状況調査票!$F:$AW,14,FALSE))</f>
        <v/>
      </c>
      <c r="J57" s="5" t="str">
        <f>IF(A57="","",IF(VLOOKUP(A57,[9]令和6年度契約状況調査票!$F:$AW,13,FALSE)="他官署で調達手続きを実施のため","－",IF(VLOOKUP(A57,[9]令和6年度契約状況調査票!$F:$AW,20,FALSE)="②同種の他の契約の予定価格を類推されるおそれがあるため公表しない","－",IF(VLOOKUP(A57,[9]令和6年度契約状況調査票!$F:$AW,20,FALSE)="－","－",IF(VLOOKUP(A57,[9]令和6年度契約状況調査票!$F:$AW,6,FALSE)&lt;&gt;"",TEXT(VLOOKUP(A57,[9]令和6年度契約状況調査票!$F:$AW,16,FALSE),"#.0%")&amp;CHAR(10)&amp;"(B/A×100)",VLOOKUP(A57,[9]令和6年度契約状況調査票!$F:$AW,16,FALSE))))))</f>
        <v/>
      </c>
      <c r="K57" s="18"/>
      <c r="L57" s="5" t="str">
        <f>IF(A57="","",IF(VLOOKUP(A57,[9]令和6年度契約状況調査票!$F:$AW,26,FALSE)="①公益社団法人","公社",IF(VLOOKUP(A57,[9]令和6年度契約状況調査票!$F:$AW,26,FALSE)="②公益財団法人","公財","")))</f>
        <v/>
      </c>
      <c r="M57" s="5" t="str">
        <f>IF(A57="","",VLOOKUP(A57,[9]令和6年度契約状況調査票!$F:$AW,27,FALSE))</f>
        <v/>
      </c>
      <c r="N57" s="18" t="str">
        <f>IF(A57="","",IF(VLOOKUP(A57,[9]令和6年度契約状況調査票!$F:$AW,12,FALSE)="国所管",VLOOKUP(A57,[9]令和6年度契約状況調査票!$F:$AW,23,FALSE),""))</f>
        <v/>
      </c>
      <c r="O57" s="6" t="str">
        <f>IF(A57="","",IF(AND(Q57="○",P57="分担契約/単価契約"),"単価契約"&amp;CHAR(10)&amp;"予定調達総額 "&amp;TEXT(VLOOKUP(A57,[9]令和6年度契約状況調査票!$F:$AW,15,FALSE),"#,##0円")&amp;"(B)"&amp;CHAR(10)&amp;"分担契約"&amp;CHAR(10)&amp;VLOOKUP(A57,[9]令和6年度契約状況調査票!$F:$AW,31,FALSE),IF(AND(Q57="○",P57="分担契約"),"分担契約"&amp;CHAR(10)&amp;"契約総額 "&amp;TEXT(VLOOKUP(A57,[9]令和6年度契約状況調査票!$F:$AW,15,FALSE),"#,##0円")&amp;"(B)"&amp;CHAR(10)&amp;VLOOKUP(A57,[9]令和6年度契約状況調査票!$F:$AW,31,FALSE),(IF(P57="分担契約/単価契約","単価契約"&amp;CHAR(10)&amp;"予定調達総額 "&amp;TEXT(VLOOKUP(A57,[9]令和6年度契約状況調査票!$F:$AW,15,FALSE),"#,##0円")&amp;CHAR(10)&amp;"分担契約"&amp;CHAR(10)&amp;VLOOKUP(A57,[9]令和6年度契約状況調査票!$F:$AW,31,FALSE),IF(P57="分担契約","分担契約"&amp;CHAR(10)&amp;"契約総額 "&amp;TEXT(VLOOKUP(A57,[9]令和6年度契約状況調査票!$F:$AW,15,FALSE),"#,##0円")&amp;CHAR(10)&amp;VLOOKUP(A57,[9]令和6年度契約状況調査票!$F:$AW,31,FALSE),IF(P57="単価契約","単価契約"&amp;CHAR(10)&amp;"予定調達総額 "&amp;TEXT(VLOOKUP(A57,[9]令和6年度契約状況調査票!$F:$AW,15,FALSE),"#,##0円")&amp;CHAR(10)&amp;VLOOKUP(A57,[9]令和6年度契約状況調査票!$F:$AW,31,FALSE),VLOOKUP(A57,[9]令和6年度契約状況調査票!$F:$AW,31,FALSE))))))))</f>
        <v/>
      </c>
      <c r="P57" s="12" t="str">
        <f>IF(A57="","",VLOOKUP(A57,[9]令和6年度契約状況調査票!$F:$CE,52,FALSE))</f>
        <v/>
      </c>
    </row>
    <row r="58" spans="1:16" s="12" customFormat="1" ht="69.95" customHeight="1">
      <c r="A58" s="7" t="str">
        <f>IF(MAX([9]令和6年度契約状況調査票!F28:F77)&gt;=ROW()-5,ROW()-5,"")</f>
        <v/>
      </c>
      <c r="B58" s="2" t="str">
        <f>IF(A58="","",VLOOKUP(A58,[9]令和6年度契約状況調査票!$F:$AW,4,FALSE))</f>
        <v/>
      </c>
      <c r="C58" s="1" t="str">
        <f>IF(A58="","",VLOOKUP(A58,[9]令和6年度契約状況調査票!$F:$AW,5,FALSE))</f>
        <v/>
      </c>
      <c r="D58" s="16" t="str">
        <f>IF(A58="","",VLOOKUP(A58,[9]令和6年度契約状況調査票!$F:$AW,8,FALSE))</f>
        <v/>
      </c>
      <c r="E58" s="2" t="str">
        <f>IF(A58="","",VLOOKUP(A58,[9]令和6年度契約状況調査票!$F:$AW,9,FALSE))</f>
        <v/>
      </c>
      <c r="F58" s="3" t="str">
        <f>IF(A58="","",VLOOKUP(A58,[9]令和6年度契約状況調査票!$F:$AW,10,FALSE))</f>
        <v/>
      </c>
      <c r="G58" s="17" t="str">
        <f>IF(A58="","",VLOOKUP(A58,[9]令和6年度契約状況調査票!$F:$AW,30,FALSE))</f>
        <v/>
      </c>
      <c r="H58" s="4" t="str">
        <f>IF(A58="","",IF(VLOOKUP(A58,[9]令和6年度契約状況調査票!$F:$AW,13,FALSE)="他官署で調達手続きを実施のため","他官署で調達手続きを実施のため",IF(VLOOKUP(A58,[9]令和6年度契約状況調査票!$F:$AW,20,FALSE)="②同種の他の契約の予定価格を類推されるおそれがあるため公表しない","同種の他の契約の予定価格を類推されるおそれがあるため公表しない",IF(VLOOKUP(A58,[9]令和6年度契約状況調査票!$F:$AW,20,FALSE)="－","－",IF(VLOOKUP(A58,[9]令和6年度契約状況調査票!$F:$AW,6,FALSE)&lt;&gt;"",TEXT(VLOOKUP(A58,[9]令和6年度契約状況調査票!$F:$AW,13,FALSE),"#,##0円")&amp;CHAR(10)&amp;"(A)",VLOOKUP(A58,[9]令和6年度契約状況調査票!$F:$AW,13,FALSE))))))</f>
        <v/>
      </c>
      <c r="I58" s="4" t="str">
        <f>IF(A58="","",VLOOKUP(A58,[9]令和6年度契約状況調査票!$F:$AW,14,FALSE))</f>
        <v/>
      </c>
      <c r="J58" s="5" t="str">
        <f>IF(A58="","",IF(VLOOKUP(A58,[9]令和6年度契約状況調査票!$F:$AW,13,FALSE)="他官署で調達手続きを実施のため","－",IF(VLOOKUP(A58,[9]令和6年度契約状況調査票!$F:$AW,20,FALSE)="②同種の他の契約の予定価格を類推されるおそれがあるため公表しない","－",IF(VLOOKUP(A58,[9]令和6年度契約状況調査票!$F:$AW,20,FALSE)="－","－",IF(VLOOKUP(A58,[9]令和6年度契約状況調査票!$F:$AW,6,FALSE)&lt;&gt;"",TEXT(VLOOKUP(A58,[9]令和6年度契約状況調査票!$F:$AW,16,FALSE),"#.0%")&amp;CHAR(10)&amp;"(B/A×100)",VLOOKUP(A58,[9]令和6年度契約状況調査票!$F:$AW,16,FALSE))))))</f>
        <v/>
      </c>
      <c r="K58" s="18"/>
      <c r="L58" s="5" t="str">
        <f>IF(A58="","",IF(VLOOKUP(A58,[9]令和6年度契約状況調査票!$F:$AW,26,FALSE)="①公益社団法人","公社",IF(VLOOKUP(A58,[9]令和6年度契約状況調査票!$F:$AW,26,FALSE)="②公益財団法人","公財","")))</f>
        <v/>
      </c>
      <c r="M58" s="5" t="str">
        <f>IF(A58="","",VLOOKUP(A58,[9]令和6年度契約状況調査票!$F:$AW,27,FALSE))</f>
        <v/>
      </c>
      <c r="N58" s="18" t="str">
        <f>IF(A58="","",IF(VLOOKUP(A58,[9]令和6年度契約状況調査票!$F:$AW,12,FALSE)="国所管",VLOOKUP(A58,[9]令和6年度契約状況調査票!$F:$AW,23,FALSE),""))</f>
        <v/>
      </c>
      <c r="O58" s="6" t="str">
        <f>IF(A58="","",IF(AND(Q58="○",P58="分担契約/単価契約"),"単価契約"&amp;CHAR(10)&amp;"予定調達総額 "&amp;TEXT(VLOOKUP(A58,[9]令和6年度契約状況調査票!$F:$AW,15,FALSE),"#,##0円")&amp;"(B)"&amp;CHAR(10)&amp;"分担契約"&amp;CHAR(10)&amp;VLOOKUP(A58,[9]令和6年度契約状況調査票!$F:$AW,31,FALSE),IF(AND(Q58="○",P58="分担契約"),"分担契約"&amp;CHAR(10)&amp;"契約総額 "&amp;TEXT(VLOOKUP(A58,[9]令和6年度契約状況調査票!$F:$AW,15,FALSE),"#,##0円")&amp;"(B)"&amp;CHAR(10)&amp;VLOOKUP(A58,[9]令和6年度契約状況調査票!$F:$AW,31,FALSE),(IF(P58="分担契約/単価契約","単価契約"&amp;CHAR(10)&amp;"予定調達総額 "&amp;TEXT(VLOOKUP(A58,[9]令和6年度契約状況調査票!$F:$AW,15,FALSE),"#,##0円")&amp;CHAR(10)&amp;"分担契約"&amp;CHAR(10)&amp;VLOOKUP(A58,[9]令和6年度契約状況調査票!$F:$AW,31,FALSE),IF(P58="分担契約","分担契約"&amp;CHAR(10)&amp;"契約総額 "&amp;TEXT(VLOOKUP(A58,[9]令和6年度契約状況調査票!$F:$AW,15,FALSE),"#,##0円")&amp;CHAR(10)&amp;VLOOKUP(A58,[9]令和6年度契約状況調査票!$F:$AW,31,FALSE),IF(P58="単価契約","単価契約"&amp;CHAR(10)&amp;"予定調達総額 "&amp;TEXT(VLOOKUP(A58,[9]令和6年度契約状況調査票!$F:$AW,15,FALSE),"#,##0円")&amp;CHAR(10)&amp;VLOOKUP(A58,[9]令和6年度契約状況調査票!$F:$AW,31,FALSE),VLOOKUP(A58,[9]令和6年度契約状況調査票!$F:$AW,31,FALSE))))))))</f>
        <v/>
      </c>
      <c r="P58" s="12" t="str">
        <f>IF(A58="","",VLOOKUP(A58,[9]令和6年度契約状況調査票!$F:$CE,52,FALSE))</f>
        <v/>
      </c>
    </row>
    <row r="59" spans="1:16" s="12" customFormat="1" ht="69.95" customHeight="1">
      <c r="A59" s="7" t="str">
        <f>IF(MAX([9]令和6年度契約状況調査票!F28:F78)&gt;=ROW()-5,ROW()-5,"")</f>
        <v/>
      </c>
      <c r="B59" s="2" t="str">
        <f>IF(A59="","",VLOOKUP(A59,[9]令和6年度契約状況調査票!$F:$AW,4,FALSE))</f>
        <v/>
      </c>
      <c r="C59" s="1" t="str">
        <f>IF(A59="","",VLOOKUP(A59,[9]令和6年度契約状況調査票!$F:$AW,5,FALSE))</f>
        <v/>
      </c>
      <c r="D59" s="16" t="str">
        <f>IF(A59="","",VLOOKUP(A59,[9]令和6年度契約状況調査票!$F:$AW,8,FALSE))</f>
        <v/>
      </c>
      <c r="E59" s="2" t="str">
        <f>IF(A59="","",VLOOKUP(A59,[9]令和6年度契約状況調査票!$F:$AW,9,FALSE))</f>
        <v/>
      </c>
      <c r="F59" s="3" t="str">
        <f>IF(A59="","",VLOOKUP(A59,[9]令和6年度契約状況調査票!$F:$AW,10,FALSE))</f>
        <v/>
      </c>
      <c r="G59" s="17" t="str">
        <f>IF(A59="","",VLOOKUP(A59,[9]令和6年度契約状況調査票!$F:$AW,30,FALSE))</f>
        <v/>
      </c>
      <c r="H59" s="4" t="str">
        <f>IF(A59="","",IF(VLOOKUP(A59,[9]令和6年度契約状況調査票!$F:$AW,13,FALSE)="他官署で調達手続きを実施のため","他官署で調達手続きを実施のため",IF(VLOOKUP(A59,[9]令和6年度契約状況調査票!$F:$AW,20,FALSE)="②同種の他の契約の予定価格を類推されるおそれがあるため公表しない","同種の他の契約の予定価格を類推されるおそれがあるため公表しない",IF(VLOOKUP(A59,[9]令和6年度契約状況調査票!$F:$AW,20,FALSE)="－","－",IF(VLOOKUP(A59,[9]令和6年度契約状況調査票!$F:$AW,6,FALSE)&lt;&gt;"",TEXT(VLOOKUP(A59,[9]令和6年度契約状況調査票!$F:$AW,13,FALSE),"#,##0円")&amp;CHAR(10)&amp;"(A)",VLOOKUP(A59,[9]令和6年度契約状況調査票!$F:$AW,13,FALSE))))))</f>
        <v/>
      </c>
      <c r="I59" s="4" t="str">
        <f>IF(A59="","",VLOOKUP(A59,[9]令和6年度契約状況調査票!$F:$AW,14,FALSE))</f>
        <v/>
      </c>
      <c r="J59" s="5" t="str">
        <f>IF(A59="","",IF(VLOOKUP(A59,[9]令和6年度契約状況調査票!$F:$AW,13,FALSE)="他官署で調達手続きを実施のため","－",IF(VLOOKUP(A59,[9]令和6年度契約状況調査票!$F:$AW,20,FALSE)="②同種の他の契約の予定価格を類推されるおそれがあるため公表しない","－",IF(VLOOKUP(A59,[9]令和6年度契約状況調査票!$F:$AW,20,FALSE)="－","－",IF(VLOOKUP(A59,[9]令和6年度契約状況調査票!$F:$AW,6,FALSE)&lt;&gt;"",TEXT(VLOOKUP(A59,[9]令和6年度契約状況調査票!$F:$AW,16,FALSE),"#.0%")&amp;CHAR(10)&amp;"(B/A×100)",VLOOKUP(A59,[9]令和6年度契約状況調査票!$F:$AW,16,FALSE))))))</f>
        <v/>
      </c>
      <c r="K59" s="18"/>
      <c r="L59" s="5" t="str">
        <f>IF(A59="","",IF(VLOOKUP(A59,[9]令和6年度契約状況調査票!$F:$AW,26,FALSE)="①公益社団法人","公社",IF(VLOOKUP(A59,[9]令和6年度契約状況調査票!$F:$AW,26,FALSE)="②公益財団法人","公財","")))</f>
        <v/>
      </c>
      <c r="M59" s="5" t="str">
        <f>IF(A59="","",VLOOKUP(A59,[9]令和6年度契約状況調査票!$F:$AW,27,FALSE))</f>
        <v/>
      </c>
      <c r="N59" s="18" t="str">
        <f>IF(A59="","",IF(VLOOKUP(A59,[9]令和6年度契約状況調査票!$F:$AW,12,FALSE)="国所管",VLOOKUP(A59,[9]令和6年度契約状況調査票!$F:$AW,23,FALSE),""))</f>
        <v/>
      </c>
      <c r="O59" s="6" t="str">
        <f>IF(A59="","",IF(AND(Q59="○",P59="分担契約/単価契約"),"単価契約"&amp;CHAR(10)&amp;"予定調達総額 "&amp;TEXT(VLOOKUP(A59,[9]令和6年度契約状況調査票!$F:$AW,15,FALSE),"#,##0円")&amp;"(B)"&amp;CHAR(10)&amp;"分担契約"&amp;CHAR(10)&amp;VLOOKUP(A59,[9]令和6年度契約状況調査票!$F:$AW,31,FALSE),IF(AND(Q59="○",P59="分担契約"),"分担契約"&amp;CHAR(10)&amp;"契約総額 "&amp;TEXT(VLOOKUP(A59,[9]令和6年度契約状況調査票!$F:$AW,15,FALSE),"#,##0円")&amp;"(B)"&amp;CHAR(10)&amp;VLOOKUP(A59,[9]令和6年度契約状況調査票!$F:$AW,31,FALSE),(IF(P59="分担契約/単価契約","単価契約"&amp;CHAR(10)&amp;"予定調達総額 "&amp;TEXT(VLOOKUP(A59,[9]令和6年度契約状況調査票!$F:$AW,15,FALSE),"#,##0円")&amp;CHAR(10)&amp;"分担契約"&amp;CHAR(10)&amp;VLOOKUP(A59,[9]令和6年度契約状況調査票!$F:$AW,31,FALSE),IF(P59="分担契約","分担契約"&amp;CHAR(10)&amp;"契約総額 "&amp;TEXT(VLOOKUP(A59,[9]令和6年度契約状況調査票!$F:$AW,15,FALSE),"#,##0円")&amp;CHAR(10)&amp;VLOOKUP(A59,[9]令和6年度契約状況調査票!$F:$AW,31,FALSE),IF(P59="単価契約","単価契約"&amp;CHAR(10)&amp;"予定調達総額 "&amp;TEXT(VLOOKUP(A59,[9]令和6年度契約状況調査票!$F:$AW,15,FALSE),"#,##0円")&amp;CHAR(10)&amp;VLOOKUP(A59,[9]令和6年度契約状況調査票!$F:$AW,31,FALSE),VLOOKUP(A59,[9]令和6年度契約状況調査票!$F:$AW,31,FALSE))))))))</f>
        <v/>
      </c>
      <c r="P59" s="12" t="str">
        <f>IF(A59="","",VLOOKUP(A59,[9]令和6年度契約状況調査票!$F:$CE,52,FALSE))</f>
        <v/>
      </c>
    </row>
    <row r="60" spans="1:16" s="12" customFormat="1" ht="69.95" customHeight="1">
      <c r="A60" s="7" t="str">
        <f>IF(MAX([9]令和6年度契約状況調査票!F28:F79)&gt;=ROW()-5,ROW()-5,"")</f>
        <v/>
      </c>
      <c r="B60" s="2" t="str">
        <f>IF(A60="","",VLOOKUP(A60,[9]令和6年度契約状況調査票!$F:$AW,4,FALSE))</f>
        <v/>
      </c>
      <c r="C60" s="1" t="str">
        <f>IF(A60="","",VLOOKUP(A60,[9]令和6年度契約状況調査票!$F:$AW,5,FALSE))</f>
        <v/>
      </c>
      <c r="D60" s="16" t="str">
        <f>IF(A60="","",VLOOKUP(A60,[9]令和6年度契約状況調査票!$F:$AW,8,FALSE))</f>
        <v/>
      </c>
      <c r="E60" s="2" t="str">
        <f>IF(A60="","",VLOOKUP(A60,[9]令和6年度契約状況調査票!$F:$AW,9,FALSE))</f>
        <v/>
      </c>
      <c r="F60" s="3" t="str">
        <f>IF(A60="","",VLOOKUP(A60,[9]令和6年度契約状況調査票!$F:$AW,10,FALSE))</f>
        <v/>
      </c>
      <c r="G60" s="17" t="str">
        <f>IF(A60="","",VLOOKUP(A60,[9]令和6年度契約状況調査票!$F:$AW,30,FALSE))</f>
        <v/>
      </c>
      <c r="H60" s="4" t="str">
        <f>IF(A60="","",IF(VLOOKUP(A60,[9]令和6年度契約状況調査票!$F:$AW,13,FALSE)="他官署で調達手続きを実施のため","他官署で調達手続きを実施のため",IF(VLOOKUP(A60,[9]令和6年度契約状況調査票!$F:$AW,20,FALSE)="②同種の他の契約の予定価格を類推されるおそれがあるため公表しない","同種の他の契約の予定価格を類推されるおそれがあるため公表しない",IF(VLOOKUP(A60,[9]令和6年度契約状況調査票!$F:$AW,20,FALSE)="－","－",IF(VLOOKUP(A60,[9]令和6年度契約状況調査票!$F:$AW,6,FALSE)&lt;&gt;"",TEXT(VLOOKUP(A60,[9]令和6年度契約状況調査票!$F:$AW,13,FALSE),"#,##0円")&amp;CHAR(10)&amp;"(A)",VLOOKUP(A60,[9]令和6年度契約状況調査票!$F:$AW,13,FALSE))))))</f>
        <v/>
      </c>
      <c r="I60" s="4" t="str">
        <f>IF(A60="","",VLOOKUP(A60,[9]令和6年度契約状況調査票!$F:$AW,14,FALSE))</f>
        <v/>
      </c>
      <c r="J60" s="5" t="str">
        <f>IF(A60="","",IF(VLOOKUP(A60,[9]令和6年度契約状況調査票!$F:$AW,13,FALSE)="他官署で調達手続きを実施のため","－",IF(VLOOKUP(A60,[9]令和6年度契約状況調査票!$F:$AW,20,FALSE)="②同種の他の契約の予定価格を類推されるおそれがあるため公表しない","－",IF(VLOOKUP(A60,[9]令和6年度契約状況調査票!$F:$AW,20,FALSE)="－","－",IF(VLOOKUP(A60,[9]令和6年度契約状況調査票!$F:$AW,6,FALSE)&lt;&gt;"",TEXT(VLOOKUP(A60,[9]令和6年度契約状況調査票!$F:$AW,16,FALSE),"#.0%")&amp;CHAR(10)&amp;"(B/A×100)",VLOOKUP(A60,[9]令和6年度契約状況調査票!$F:$AW,16,FALSE))))))</f>
        <v/>
      </c>
      <c r="K60" s="18"/>
      <c r="L60" s="5" t="str">
        <f>IF(A60="","",IF(VLOOKUP(A60,[9]令和6年度契約状況調査票!$F:$AW,26,FALSE)="①公益社団法人","公社",IF(VLOOKUP(A60,[9]令和6年度契約状況調査票!$F:$AW,26,FALSE)="②公益財団法人","公財","")))</f>
        <v/>
      </c>
      <c r="M60" s="5" t="str">
        <f>IF(A60="","",VLOOKUP(A60,[9]令和6年度契約状況調査票!$F:$AW,27,FALSE))</f>
        <v/>
      </c>
      <c r="N60" s="18" t="str">
        <f>IF(A60="","",IF(VLOOKUP(A60,[9]令和6年度契約状況調査票!$F:$AW,12,FALSE)="国所管",VLOOKUP(A60,[9]令和6年度契約状況調査票!$F:$AW,23,FALSE),""))</f>
        <v/>
      </c>
      <c r="O60" s="6" t="str">
        <f>IF(A60="","",IF(AND(Q60="○",P60="分担契約/単価契約"),"単価契約"&amp;CHAR(10)&amp;"予定調達総額 "&amp;TEXT(VLOOKUP(A60,[9]令和6年度契約状況調査票!$F:$AW,15,FALSE),"#,##0円")&amp;"(B)"&amp;CHAR(10)&amp;"分担契約"&amp;CHAR(10)&amp;VLOOKUP(A60,[9]令和6年度契約状況調査票!$F:$AW,31,FALSE),IF(AND(Q60="○",P60="分担契約"),"分担契約"&amp;CHAR(10)&amp;"契約総額 "&amp;TEXT(VLOOKUP(A60,[9]令和6年度契約状況調査票!$F:$AW,15,FALSE),"#,##0円")&amp;"(B)"&amp;CHAR(10)&amp;VLOOKUP(A60,[9]令和6年度契約状況調査票!$F:$AW,31,FALSE),(IF(P60="分担契約/単価契約","単価契約"&amp;CHAR(10)&amp;"予定調達総額 "&amp;TEXT(VLOOKUP(A60,[9]令和6年度契約状況調査票!$F:$AW,15,FALSE),"#,##0円")&amp;CHAR(10)&amp;"分担契約"&amp;CHAR(10)&amp;VLOOKUP(A60,[9]令和6年度契約状況調査票!$F:$AW,31,FALSE),IF(P60="分担契約","分担契約"&amp;CHAR(10)&amp;"契約総額 "&amp;TEXT(VLOOKUP(A60,[9]令和6年度契約状況調査票!$F:$AW,15,FALSE),"#,##0円")&amp;CHAR(10)&amp;VLOOKUP(A60,[9]令和6年度契約状況調査票!$F:$AW,31,FALSE),IF(P60="単価契約","単価契約"&amp;CHAR(10)&amp;"予定調達総額 "&amp;TEXT(VLOOKUP(A60,[9]令和6年度契約状況調査票!$F:$AW,15,FALSE),"#,##0円")&amp;CHAR(10)&amp;VLOOKUP(A60,[9]令和6年度契約状況調査票!$F:$AW,31,FALSE),VLOOKUP(A60,[9]令和6年度契約状況調査票!$F:$AW,31,FALSE))))))))</f>
        <v/>
      </c>
      <c r="P60" s="12" t="str">
        <f>IF(A60="","",VLOOKUP(A60,[9]令和6年度契約状況調査票!$F:$CE,52,FALSE))</f>
        <v/>
      </c>
    </row>
    <row r="61" spans="1:16" s="12" customFormat="1" ht="69.95" customHeight="1">
      <c r="A61" s="7" t="str">
        <f>IF(MAX([9]令和6年度契約状況調査票!F28:F80)&gt;=ROW()-5,ROW()-5,"")</f>
        <v/>
      </c>
      <c r="B61" s="2" t="str">
        <f>IF(A61="","",VLOOKUP(A61,[9]令和6年度契約状況調査票!$F:$AW,4,FALSE))</f>
        <v/>
      </c>
      <c r="C61" s="1" t="str">
        <f>IF(A61="","",VLOOKUP(A61,[9]令和6年度契約状況調査票!$F:$AW,5,FALSE))</f>
        <v/>
      </c>
      <c r="D61" s="16" t="str">
        <f>IF(A61="","",VLOOKUP(A61,[9]令和6年度契約状況調査票!$F:$AW,8,FALSE))</f>
        <v/>
      </c>
      <c r="E61" s="2" t="str">
        <f>IF(A61="","",VLOOKUP(A61,[9]令和6年度契約状況調査票!$F:$AW,9,FALSE))</f>
        <v/>
      </c>
      <c r="F61" s="3" t="str">
        <f>IF(A61="","",VLOOKUP(A61,[9]令和6年度契約状況調査票!$F:$AW,10,FALSE))</f>
        <v/>
      </c>
      <c r="G61" s="17" t="str">
        <f>IF(A61="","",VLOOKUP(A61,[9]令和6年度契約状況調査票!$F:$AW,30,FALSE))</f>
        <v/>
      </c>
      <c r="H61" s="4" t="str">
        <f>IF(A61="","",IF(VLOOKUP(A61,[9]令和6年度契約状況調査票!$F:$AW,13,FALSE)="他官署で調達手続きを実施のため","他官署で調達手続きを実施のため",IF(VLOOKUP(A61,[9]令和6年度契約状況調査票!$F:$AW,20,FALSE)="②同種の他の契約の予定価格を類推されるおそれがあるため公表しない","同種の他の契約の予定価格を類推されるおそれがあるため公表しない",IF(VLOOKUP(A61,[9]令和6年度契約状況調査票!$F:$AW,20,FALSE)="－","－",IF(VLOOKUP(A61,[9]令和6年度契約状況調査票!$F:$AW,6,FALSE)&lt;&gt;"",TEXT(VLOOKUP(A61,[9]令和6年度契約状況調査票!$F:$AW,13,FALSE),"#,##0円")&amp;CHAR(10)&amp;"(A)",VLOOKUP(A61,[9]令和6年度契約状況調査票!$F:$AW,13,FALSE))))))</f>
        <v/>
      </c>
      <c r="I61" s="4" t="str">
        <f>IF(A61="","",VLOOKUP(A61,[9]令和6年度契約状況調査票!$F:$AW,14,FALSE))</f>
        <v/>
      </c>
      <c r="J61" s="5" t="str">
        <f>IF(A61="","",IF(VLOOKUP(A61,[9]令和6年度契約状況調査票!$F:$AW,13,FALSE)="他官署で調達手続きを実施のため","－",IF(VLOOKUP(A61,[9]令和6年度契約状況調査票!$F:$AW,20,FALSE)="②同種の他の契約の予定価格を類推されるおそれがあるため公表しない","－",IF(VLOOKUP(A61,[9]令和6年度契約状況調査票!$F:$AW,20,FALSE)="－","－",IF(VLOOKUP(A61,[9]令和6年度契約状況調査票!$F:$AW,6,FALSE)&lt;&gt;"",TEXT(VLOOKUP(A61,[9]令和6年度契約状況調査票!$F:$AW,16,FALSE),"#.0%")&amp;CHAR(10)&amp;"(B/A×100)",VLOOKUP(A61,[9]令和6年度契約状況調査票!$F:$AW,16,FALSE))))))</f>
        <v/>
      </c>
      <c r="K61" s="18"/>
      <c r="L61" s="5" t="str">
        <f>IF(A61="","",IF(VLOOKUP(A61,[9]令和6年度契約状況調査票!$F:$AW,26,FALSE)="①公益社団法人","公社",IF(VLOOKUP(A61,[9]令和6年度契約状況調査票!$F:$AW,26,FALSE)="②公益財団法人","公財","")))</f>
        <v/>
      </c>
      <c r="M61" s="5" t="str">
        <f>IF(A61="","",VLOOKUP(A61,[9]令和6年度契約状況調査票!$F:$AW,27,FALSE))</f>
        <v/>
      </c>
      <c r="N61" s="18" t="str">
        <f>IF(A61="","",IF(VLOOKUP(A61,[9]令和6年度契約状況調査票!$F:$AW,12,FALSE)="国所管",VLOOKUP(A61,[9]令和6年度契約状況調査票!$F:$AW,23,FALSE),""))</f>
        <v/>
      </c>
      <c r="O61" s="6" t="str">
        <f>IF(A61="","",IF(AND(Q61="○",P61="分担契約/単価契約"),"単価契約"&amp;CHAR(10)&amp;"予定調達総額 "&amp;TEXT(VLOOKUP(A61,[9]令和6年度契約状況調査票!$F:$AW,15,FALSE),"#,##0円")&amp;"(B)"&amp;CHAR(10)&amp;"分担契約"&amp;CHAR(10)&amp;VLOOKUP(A61,[9]令和6年度契約状況調査票!$F:$AW,31,FALSE),IF(AND(Q61="○",P61="分担契約"),"分担契約"&amp;CHAR(10)&amp;"契約総額 "&amp;TEXT(VLOOKUP(A61,[9]令和6年度契約状況調査票!$F:$AW,15,FALSE),"#,##0円")&amp;"(B)"&amp;CHAR(10)&amp;VLOOKUP(A61,[9]令和6年度契約状況調査票!$F:$AW,31,FALSE),(IF(P61="分担契約/単価契約","単価契約"&amp;CHAR(10)&amp;"予定調達総額 "&amp;TEXT(VLOOKUP(A61,[9]令和6年度契約状況調査票!$F:$AW,15,FALSE),"#,##0円")&amp;CHAR(10)&amp;"分担契約"&amp;CHAR(10)&amp;VLOOKUP(A61,[9]令和6年度契約状況調査票!$F:$AW,31,FALSE),IF(P61="分担契約","分担契約"&amp;CHAR(10)&amp;"契約総額 "&amp;TEXT(VLOOKUP(A61,[9]令和6年度契約状況調査票!$F:$AW,15,FALSE),"#,##0円")&amp;CHAR(10)&amp;VLOOKUP(A61,[9]令和6年度契約状況調査票!$F:$AW,31,FALSE),IF(P61="単価契約","単価契約"&amp;CHAR(10)&amp;"予定調達総額 "&amp;TEXT(VLOOKUP(A61,[9]令和6年度契約状況調査票!$F:$AW,15,FALSE),"#,##0円")&amp;CHAR(10)&amp;VLOOKUP(A61,[9]令和6年度契約状況調査票!$F:$AW,31,FALSE),VLOOKUP(A61,[9]令和6年度契約状況調査票!$F:$AW,31,FALSE))))))))</f>
        <v/>
      </c>
      <c r="P61" s="12" t="str">
        <f>IF(A61="","",VLOOKUP(A61,[9]令和6年度契約状況調査票!$F:$CE,52,FALSE))</f>
        <v/>
      </c>
    </row>
    <row r="62" spans="1:16" s="12" customFormat="1" ht="69.95" customHeight="1">
      <c r="A62" s="7" t="str">
        <f>IF(MAX([9]令和6年度契約状況調査票!F28:F81)&gt;=ROW()-5,ROW()-5,"")</f>
        <v/>
      </c>
      <c r="B62" s="2" t="str">
        <f>IF(A62="","",VLOOKUP(A62,[9]令和6年度契約状況調査票!$F:$AW,4,FALSE))</f>
        <v/>
      </c>
      <c r="C62" s="1" t="str">
        <f>IF(A62="","",VLOOKUP(A62,[9]令和6年度契約状況調査票!$F:$AW,5,FALSE))</f>
        <v/>
      </c>
      <c r="D62" s="16" t="str">
        <f>IF(A62="","",VLOOKUP(A62,[9]令和6年度契約状況調査票!$F:$AW,8,FALSE))</f>
        <v/>
      </c>
      <c r="E62" s="2" t="str">
        <f>IF(A62="","",VLOOKUP(A62,[9]令和6年度契約状況調査票!$F:$AW,9,FALSE))</f>
        <v/>
      </c>
      <c r="F62" s="3" t="str">
        <f>IF(A62="","",VLOOKUP(A62,[9]令和6年度契約状況調査票!$F:$AW,10,FALSE))</f>
        <v/>
      </c>
      <c r="G62" s="17" t="str">
        <f>IF(A62="","",VLOOKUP(A62,[9]令和6年度契約状況調査票!$F:$AW,30,FALSE))</f>
        <v/>
      </c>
      <c r="H62" s="4" t="str">
        <f>IF(A62="","",IF(VLOOKUP(A62,[9]令和6年度契約状況調査票!$F:$AW,13,FALSE)="他官署で調達手続きを実施のため","他官署で調達手続きを実施のため",IF(VLOOKUP(A62,[9]令和6年度契約状況調査票!$F:$AW,20,FALSE)="②同種の他の契約の予定価格を類推されるおそれがあるため公表しない","同種の他の契約の予定価格を類推されるおそれがあるため公表しない",IF(VLOOKUP(A62,[9]令和6年度契約状況調査票!$F:$AW,20,FALSE)="－","－",IF(VLOOKUP(A62,[9]令和6年度契約状況調査票!$F:$AW,6,FALSE)&lt;&gt;"",TEXT(VLOOKUP(A62,[9]令和6年度契約状況調査票!$F:$AW,13,FALSE),"#,##0円")&amp;CHAR(10)&amp;"(A)",VLOOKUP(A62,[9]令和6年度契約状況調査票!$F:$AW,13,FALSE))))))</f>
        <v/>
      </c>
      <c r="I62" s="4" t="str">
        <f>IF(A62="","",VLOOKUP(A62,[9]令和6年度契約状況調査票!$F:$AW,14,FALSE))</f>
        <v/>
      </c>
      <c r="J62" s="5" t="str">
        <f>IF(A62="","",IF(VLOOKUP(A62,[9]令和6年度契約状況調査票!$F:$AW,13,FALSE)="他官署で調達手続きを実施のため","－",IF(VLOOKUP(A62,[9]令和6年度契約状況調査票!$F:$AW,20,FALSE)="②同種の他の契約の予定価格を類推されるおそれがあるため公表しない","－",IF(VLOOKUP(A62,[9]令和6年度契約状況調査票!$F:$AW,20,FALSE)="－","－",IF(VLOOKUP(A62,[9]令和6年度契約状況調査票!$F:$AW,6,FALSE)&lt;&gt;"",TEXT(VLOOKUP(A62,[9]令和6年度契約状況調査票!$F:$AW,16,FALSE),"#.0%")&amp;CHAR(10)&amp;"(B/A×100)",VLOOKUP(A62,[9]令和6年度契約状況調査票!$F:$AW,16,FALSE))))))</f>
        <v/>
      </c>
      <c r="K62" s="18"/>
      <c r="L62" s="5" t="str">
        <f>IF(A62="","",IF(VLOOKUP(A62,[9]令和6年度契約状況調査票!$F:$AW,26,FALSE)="①公益社団法人","公社",IF(VLOOKUP(A62,[9]令和6年度契約状況調査票!$F:$AW,26,FALSE)="②公益財団法人","公財","")))</f>
        <v/>
      </c>
      <c r="M62" s="5" t="str">
        <f>IF(A62="","",VLOOKUP(A62,[9]令和6年度契約状況調査票!$F:$AW,27,FALSE))</f>
        <v/>
      </c>
      <c r="N62" s="18" t="str">
        <f>IF(A62="","",IF(VLOOKUP(A62,[9]令和6年度契約状況調査票!$F:$AW,12,FALSE)="国所管",VLOOKUP(A62,[9]令和6年度契約状況調査票!$F:$AW,23,FALSE),""))</f>
        <v/>
      </c>
      <c r="O62" s="6" t="str">
        <f>IF(A62="","",IF(AND(Q62="○",P62="分担契約/単価契約"),"単価契約"&amp;CHAR(10)&amp;"予定調達総額 "&amp;TEXT(VLOOKUP(A62,[9]令和6年度契約状況調査票!$F:$AW,15,FALSE),"#,##0円")&amp;"(B)"&amp;CHAR(10)&amp;"分担契約"&amp;CHAR(10)&amp;VLOOKUP(A62,[9]令和6年度契約状況調査票!$F:$AW,31,FALSE),IF(AND(Q62="○",P62="分担契約"),"分担契約"&amp;CHAR(10)&amp;"契約総額 "&amp;TEXT(VLOOKUP(A62,[9]令和6年度契約状況調査票!$F:$AW,15,FALSE),"#,##0円")&amp;"(B)"&amp;CHAR(10)&amp;VLOOKUP(A62,[9]令和6年度契約状況調査票!$F:$AW,31,FALSE),(IF(P62="分担契約/単価契約","単価契約"&amp;CHAR(10)&amp;"予定調達総額 "&amp;TEXT(VLOOKUP(A62,[9]令和6年度契約状況調査票!$F:$AW,15,FALSE),"#,##0円")&amp;CHAR(10)&amp;"分担契約"&amp;CHAR(10)&amp;VLOOKUP(A62,[9]令和6年度契約状況調査票!$F:$AW,31,FALSE),IF(P62="分担契約","分担契約"&amp;CHAR(10)&amp;"契約総額 "&amp;TEXT(VLOOKUP(A62,[9]令和6年度契約状況調査票!$F:$AW,15,FALSE),"#,##0円")&amp;CHAR(10)&amp;VLOOKUP(A62,[9]令和6年度契約状況調査票!$F:$AW,31,FALSE),IF(P62="単価契約","単価契約"&amp;CHAR(10)&amp;"予定調達総額 "&amp;TEXT(VLOOKUP(A62,[9]令和6年度契約状況調査票!$F:$AW,15,FALSE),"#,##0円")&amp;CHAR(10)&amp;VLOOKUP(A62,[9]令和6年度契約状況調査票!$F:$AW,31,FALSE),VLOOKUP(A62,[9]令和6年度契約状況調査票!$F:$AW,31,FALSE))))))))</f>
        <v/>
      </c>
      <c r="P62" s="12" t="str">
        <f>IF(A62="","",VLOOKUP(A62,[9]令和6年度契約状況調査票!$F:$CE,52,FALSE))</f>
        <v/>
      </c>
    </row>
    <row r="63" spans="1:16" s="12" customFormat="1" ht="69.95" customHeight="1">
      <c r="A63" s="7" t="str">
        <f>IF(MAX([9]令和6年度契約状況調査票!F28:F82)&gt;=ROW()-5,ROW()-5,"")</f>
        <v/>
      </c>
      <c r="B63" s="2" t="str">
        <f>IF(A63="","",VLOOKUP(A63,[9]令和6年度契約状況調査票!$F:$AW,4,FALSE))</f>
        <v/>
      </c>
      <c r="C63" s="1" t="str">
        <f>IF(A63="","",VLOOKUP(A63,[9]令和6年度契約状況調査票!$F:$AW,5,FALSE))</f>
        <v/>
      </c>
      <c r="D63" s="16" t="str">
        <f>IF(A63="","",VLOOKUP(A63,[9]令和6年度契約状況調査票!$F:$AW,8,FALSE))</f>
        <v/>
      </c>
      <c r="E63" s="2" t="str">
        <f>IF(A63="","",VLOOKUP(A63,[9]令和6年度契約状況調査票!$F:$AW,9,FALSE))</f>
        <v/>
      </c>
      <c r="F63" s="3" t="str">
        <f>IF(A63="","",VLOOKUP(A63,[9]令和6年度契約状況調査票!$F:$AW,10,FALSE))</f>
        <v/>
      </c>
      <c r="G63" s="17" t="str">
        <f>IF(A63="","",VLOOKUP(A63,[9]令和6年度契約状況調査票!$F:$AW,30,FALSE))</f>
        <v/>
      </c>
      <c r="H63" s="4" t="str">
        <f>IF(A63="","",IF(VLOOKUP(A63,[9]令和6年度契約状況調査票!$F:$AW,13,FALSE)="他官署で調達手続きを実施のため","他官署で調達手続きを実施のため",IF(VLOOKUP(A63,[9]令和6年度契約状況調査票!$F:$AW,20,FALSE)="②同種の他の契約の予定価格を類推されるおそれがあるため公表しない","同種の他の契約の予定価格を類推されるおそれがあるため公表しない",IF(VLOOKUP(A63,[9]令和6年度契約状況調査票!$F:$AW,20,FALSE)="－","－",IF(VLOOKUP(A63,[9]令和6年度契約状況調査票!$F:$AW,6,FALSE)&lt;&gt;"",TEXT(VLOOKUP(A63,[9]令和6年度契約状況調査票!$F:$AW,13,FALSE),"#,##0円")&amp;CHAR(10)&amp;"(A)",VLOOKUP(A63,[9]令和6年度契約状況調査票!$F:$AW,13,FALSE))))))</f>
        <v/>
      </c>
      <c r="I63" s="4" t="str">
        <f>IF(A63="","",VLOOKUP(A63,[9]令和6年度契約状況調査票!$F:$AW,14,FALSE))</f>
        <v/>
      </c>
      <c r="J63" s="5" t="str">
        <f>IF(A63="","",IF(VLOOKUP(A63,[9]令和6年度契約状況調査票!$F:$AW,13,FALSE)="他官署で調達手続きを実施のため","－",IF(VLOOKUP(A63,[9]令和6年度契約状況調査票!$F:$AW,20,FALSE)="②同種の他の契約の予定価格を類推されるおそれがあるため公表しない","－",IF(VLOOKUP(A63,[9]令和6年度契約状況調査票!$F:$AW,20,FALSE)="－","－",IF(VLOOKUP(A63,[9]令和6年度契約状況調査票!$F:$AW,6,FALSE)&lt;&gt;"",TEXT(VLOOKUP(A63,[9]令和6年度契約状況調査票!$F:$AW,16,FALSE),"#.0%")&amp;CHAR(10)&amp;"(B/A×100)",VLOOKUP(A63,[9]令和6年度契約状況調査票!$F:$AW,16,FALSE))))))</f>
        <v/>
      </c>
      <c r="K63" s="18"/>
      <c r="L63" s="5" t="str">
        <f>IF(A63="","",IF(VLOOKUP(A63,[9]令和6年度契約状況調査票!$F:$AW,26,FALSE)="①公益社団法人","公社",IF(VLOOKUP(A63,[9]令和6年度契約状況調査票!$F:$AW,26,FALSE)="②公益財団法人","公財","")))</f>
        <v/>
      </c>
      <c r="M63" s="5" t="str">
        <f>IF(A63="","",VLOOKUP(A63,[9]令和6年度契約状況調査票!$F:$AW,27,FALSE))</f>
        <v/>
      </c>
      <c r="N63" s="18" t="str">
        <f>IF(A63="","",IF(VLOOKUP(A63,[9]令和6年度契約状況調査票!$F:$AW,12,FALSE)="国所管",VLOOKUP(A63,[9]令和6年度契約状況調査票!$F:$AW,23,FALSE),""))</f>
        <v/>
      </c>
      <c r="O63" s="6" t="str">
        <f>IF(A63="","",IF(AND(Q63="○",P63="分担契約/単価契約"),"単価契約"&amp;CHAR(10)&amp;"予定調達総額 "&amp;TEXT(VLOOKUP(A63,[9]令和6年度契約状況調査票!$F:$AW,15,FALSE),"#,##0円")&amp;"(B)"&amp;CHAR(10)&amp;"分担契約"&amp;CHAR(10)&amp;VLOOKUP(A63,[9]令和6年度契約状況調査票!$F:$AW,31,FALSE),IF(AND(Q63="○",P63="分担契約"),"分担契約"&amp;CHAR(10)&amp;"契約総額 "&amp;TEXT(VLOOKUP(A63,[9]令和6年度契約状況調査票!$F:$AW,15,FALSE),"#,##0円")&amp;"(B)"&amp;CHAR(10)&amp;VLOOKUP(A63,[9]令和6年度契約状況調査票!$F:$AW,31,FALSE),(IF(P63="分担契約/単価契約","単価契約"&amp;CHAR(10)&amp;"予定調達総額 "&amp;TEXT(VLOOKUP(A63,[9]令和6年度契約状況調査票!$F:$AW,15,FALSE),"#,##0円")&amp;CHAR(10)&amp;"分担契約"&amp;CHAR(10)&amp;VLOOKUP(A63,[9]令和6年度契約状況調査票!$F:$AW,31,FALSE),IF(P63="分担契約","分担契約"&amp;CHAR(10)&amp;"契約総額 "&amp;TEXT(VLOOKUP(A63,[9]令和6年度契約状況調査票!$F:$AW,15,FALSE),"#,##0円")&amp;CHAR(10)&amp;VLOOKUP(A63,[9]令和6年度契約状況調査票!$F:$AW,31,FALSE),IF(P63="単価契約","単価契約"&amp;CHAR(10)&amp;"予定調達総額 "&amp;TEXT(VLOOKUP(A63,[9]令和6年度契約状況調査票!$F:$AW,15,FALSE),"#,##0円")&amp;CHAR(10)&amp;VLOOKUP(A63,[9]令和6年度契約状況調査票!$F:$AW,31,FALSE),VLOOKUP(A63,[9]令和6年度契約状況調査票!$F:$AW,31,FALSE))))))))</f>
        <v/>
      </c>
      <c r="P63" s="12" t="str">
        <f>IF(A63="","",VLOOKUP(A63,[9]令和6年度契約状況調査票!$F:$CE,52,FALSE))</f>
        <v/>
      </c>
    </row>
    <row r="64" spans="1:16" s="12" customFormat="1" ht="69.95" customHeight="1">
      <c r="A64" s="7" t="str">
        <f>IF(MAX([9]令和6年度契約状況調査票!F28:F83)&gt;=ROW()-5,ROW()-5,"")</f>
        <v/>
      </c>
      <c r="B64" s="2" t="str">
        <f>IF(A64="","",VLOOKUP(A64,[9]令和6年度契約状況調査票!$F:$AW,4,FALSE))</f>
        <v/>
      </c>
      <c r="C64" s="1" t="str">
        <f>IF(A64="","",VLOOKUP(A64,[9]令和6年度契約状況調査票!$F:$AW,5,FALSE))</f>
        <v/>
      </c>
      <c r="D64" s="16" t="str">
        <f>IF(A64="","",VLOOKUP(A64,[9]令和6年度契約状況調査票!$F:$AW,8,FALSE))</f>
        <v/>
      </c>
      <c r="E64" s="2" t="str">
        <f>IF(A64="","",VLOOKUP(A64,[9]令和6年度契約状況調査票!$F:$AW,9,FALSE))</f>
        <v/>
      </c>
      <c r="F64" s="3" t="str">
        <f>IF(A64="","",VLOOKUP(A64,[9]令和6年度契約状況調査票!$F:$AW,10,FALSE))</f>
        <v/>
      </c>
      <c r="G64" s="17" t="str">
        <f>IF(A64="","",VLOOKUP(A64,[9]令和6年度契約状況調査票!$F:$AW,30,FALSE))</f>
        <v/>
      </c>
      <c r="H64" s="4" t="str">
        <f>IF(A64="","",IF(VLOOKUP(A64,[9]令和6年度契約状況調査票!$F:$AW,13,FALSE)="他官署で調達手続きを実施のため","他官署で調達手続きを実施のため",IF(VLOOKUP(A64,[9]令和6年度契約状況調査票!$F:$AW,20,FALSE)="②同種の他の契約の予定価格を類推されるおそれがあるため公表しない","同種の他の契約の予定価格を類推されるおそれがあるため公表しない",IF(VLOOKUP(A64,[9]令和6年度契約状況調査票!$F:$AW,20,FALSE)="－","－",IF(VLOOKUP(A64,[9]令和6年度契約状況調査票!$F:$AW,6,FALSE)&lt;&gt;"",TEXT(VLOOKUP(A64,[9]令和6年度契約状況調査票!$F:$AW,13,FALSE),"#,##0円")&amp;CHAR(10)&amp;"(A)",VLOOKUP(A64,[9]令和6年度契約状況調査票!$F:$AW,13,FALSE))))))</f>
        <v/>
      </c>
      <c r="I64" s="4" t="str">
        <f>IF(A64="","",VLOOKUP(A64,[9]令和6年度契約状況調査票!$F:$AW,14,FALSE))</f>
        <v/>
      </c>
      <c r="J64" s="5" t="str">
        <f>IF(A64="","",IF(VLOOKUP(A64,[9]令和6年度契約状況調査票!$F:$AW,13,FALSE)="他官署で調達手続きを実施のため","－",IF(VLOOKUP(A64,[9]令和6年度契約状況調査票!$F:$AW,20,FALSE)="②同種の他の契約の予定価格を類推されるおそれがあるため公表しない","－",IF(VLOOKUP(A64,[9]令和6年度契約状況調査票!$F:$AW,20,FALSE)="－","－",IF(VLOOKUP(A64,[9]令和6年度契約状況調査票!$F:$AW,6,FALSE)&lt;&gt;"",TEXT(VLOOKUP(A64,[9]令和6年度契約状況調査票!$F:$AW,16,FALSE),"#.0%")&amp;CHAR(10)&amp;"(B/A×100)",VLOOKUP(A64,[9]令和6年度契約状況調査票!$F:$AW,16,FALSE))))))</f>
        <v/>
      </c>
      <c r="K64" s="18"/>
      <c r="L64" s="5" t="str">
        <f>IF(A64="","",IF(VLOOKUP(A64,[9]令和6年度契約状況調査票!$F:$AW,26,FALSE)="①公益社団法人","公社",IF(VLOOKUP(A64,[9]令和6年度契約状況調査票!$F:$AW,26,FALSE)="②公益財団法人","公財","")))</f>
        <v/>
      </c>
      <c r="M64" s="5" t="str">
        <f>IF(A64="","",VLOOKUP(A64,[9]令和6年度契約状況調査票!$F:$AW,27,FALSE))</f>
        <v/>
      </c>
      <c r="N64" s="18" t="str">
        <f>IF(A64="","",IF(VLOOKUP(A64,[9]令和6年度契約状況調査票!$F:$AW,12,FALSE)="国所管",VLOOKUP(A64,[9]令和6年度契約状況調査票!$F:$AW,23,FALSE),""))</f>
        <v/>
      </c>
      <c r="O64" s="6" t="str">
        <f>IF(A64="","",IF(AND(Q64="○",P64="分担契約/単価契約"),"単価契約"&amp;CHAR(10)&amp;"予定調達総額 "&amp;TEXT(VLOOKUP(A64,[9]令和6年度契約状況調査票!$F:$AW,15,FALSE),"#,##0円")&amp;"(B)"&amp;CHAR(10)&amp;"分担契約"&amp;CHAR(10)&amp;VLOOKUP(A64,[9]令和6年度契約状況調査票!$F:$AW,31,FALSE),IF(AND(Q64="○",P64="分担契約"),"分担契約"&amp;CHAR(10)&amp;"契約総額 "&amp;TEXT(VLOOKUP(A64,[9]令和6年度契約状況調査票!$F:$AW,15,FALSE),"#,##0円")&amp;"(B)"&amp;CHAR(10)&amp;VLOOKUP(A64,[9]令和6年度契約状況調査票!$F:$AW,31,FALSE),(IF(P64="分担契約/単価契約","単価契約"&amp;CHAR(10)&amp;"予定調達総額 "&amp;TEXT(VLOOKUP(A64,[9]令和6年度契約状況調査票!$F:$AW,15,FALSE),"#,##0円")&amp;CHAR(10)&amp;"分担契約"&amp;CHAR(10)&amp;VLOOKUP(A64,[9]令和6年度契約状況調査票!$F:$AW,31,FALSE),IF(P64="分担契約","分担契約"&amp;CHAR(10)&amp;"契約総額 "&amp;TEXT(VLOOKUP(A64,[9]令和6年度契約状況調査票!$F:$AW,15,FALSE),"#,##0円")&amp;CHAR(10)&amp;VLOOKUP(A64,[9]令和6年度契約状況調査票!$F:$AW,31,FALSE),IF(P64="単価契約","単価契約"&amp;CHAR(10)&amp;"予定調達総額 "&amp;TEXT(VLOOKUP(A64,[9]令和6年度契約状況調査票!$F:$AW,15,FALSE),"#,##0円")&amp;CHAR(10)&amp;VLOOKUP(A64,[9]令和6年度契約状況調査票!$F:$AW,31,FALSE),VLOOKUP(A64,[9]令和6年度契約状況調査票!$F:$AW,31,FALSE))))))))</f>
        <v/>
      </c>
      <c r="P64" s="12" t="str">
        <f>IF(A64="","",VLOOKUP(A64,[9]令和6年度契約状況調査票!$F:$CE,52,FALSE))</f>
        <v/>
      </c>
    </row>
    <row r="65" spans="1:16" s="12" customFormat="1" ht="69.95" customHeight="1">
      <c r="A65" s="7" t="str">
        <f>IF(MAX([9]令和6年度契約状況調査票!F28:F84)&gt;=ROW()-5,ROW()-5,"")</f>
        <v/>
      </c>
      <c r="B65" s="2" t="str">
        <f>IF(A65="","",VLOOKUP(A65,[9]令和6年度契約状況調査票!$F:$AW,4,FALSE))</f>
        <v/>
      </c>
      <c r="C65" s="1" t="str">
        <f>IF(A65="","",VLOOKUP(A65,[9]令和6年度契約状況調査票!$F:$AW,5,FALSE))</f>
        <v/>
      </c>
      <c r="D65" s="16" t="str">
        <f>IF(A65="","",VLOOKUP(A65,[9]令和6年度契約状況調査票!$F:$AW,8,FALSE))</f>
        <v/>
      </c>
      <c r="E65" s="2" t="str">
        <f>IF(A65="","",VLOOKUP(A65,[9]令和6年度契約状況調査票!$F:$AW,9,FALSE))</f>
        <v/>
      </c>
      <c r="F65" s="3" t="str">
        <f>IF(A65="","",VLOOKUP(A65,[9]令和6年度契約状況調査票!$F:$AW,10,FALSE))</f>
        <v/>
      </c>
      <c r="G65" s="17" t="str">
        <f>IF(A65="","",VLOOKUP(A65,[9]令和6年度契約状況調査票!$F:$AW,30,FALSE))</f>
        <v/>
      </c>
      <c r="H65" s="4" t="str">
        <f>IF(A65="","",IF(VLOOKUP(A65,[9]令和6年度契約状況調査票!$F:$AW,13,FALSE)="他官署で調達手続きを実施のため","他官署で調達手続きを実施のため",IF(VLOOKUP(A65,[9]令和6年度契約状況調査票!$F:$AW,20,FALSE)="②同種の他の契約の予定価格を類推されるおそれがあるため公表しない","同種の他の契約の予定価格を類推されるおそれがあるため公表しない",IF(VLOOKUP(A65,[9]令和6年度契約状況調査票!$F:$AW,20,FALSE)="－","－",IF(VLOOKUP(A65,[9]令和6年度契約状況調査票!$F:$AW,6,FALSE)&lt;&gt;"",TEXT(VLOOKUP(A65,[9]令和6年度契約状況調査票!$F:$AW,13,FALSE),"#,##0円")&amp;CHAR(10)&amp;"(A)",VLOOKUP(A65,[9]令和6年度契約状況調査票!$F:$AW,13,FALSE))))))</f>
        <v/>
      </c>
      <c r="I65" s="4" t="str">
        <f>IF(A65="","",VLOOKUP(A65,[9]令和6年度契約状況調査票!$F:$AW,14,FALSE))</f>
        <v/>
      </c>
      <c r="J65" s="5" t="str">
        <f>IF(A65="","",IF(VLOOKUP(A65,[9]令和6年度契約状況調査票!$F:$AW,13,FALSE)="他官署で調達手続きを実施のため","－",IF(VLOOKUP(A65,[9]令和6年度契約状況調査票!$F:$AW,20,FALSE)="②同種の他の契約の予定価格を類推されるおそれがあるため公表しない","－",IF(VLOOKUP(A65,[9]令和6年度契約状況調査票!$F:$AW,20,FALSE)="－","－",IF(VLOOKUP(A65,[9]令和6年度契約状況調査票!$F:$AW,6,FALSE)&lt;&gt;"",TEXT(VLOOKUP(A65,[9]令和6年度契約状況調査票!$F:$AW,16,FALSE),"#.0%")&amp;CHAR(10)&amp;"(B/A×100)",VLOOKUP(A65,[9]令和6年度契約状況調査票!$F:$AW,16,FALSE))))))</f>
        <v/>
      </c>
      <c r="K65" s="18"/>
      <c r="L65" s="5" t="str">
        <f>IF(A65="","",IF(VLOOKUP(A65,[9]令和6年度契約状況調査票!$F:$AW,26,FALSE)="①公益社団法人","公社",IF(VLOOKUP(A65,[9]令和6年度契約状況調査票!$F:$AW,26,FALSE)="②公益財団法人","公財","")))</f>
        <v/>
      </c>
      <c r="M65" s="5" t="str">
        <f>IF(A65="","",VLOOKUP(A65,[9]令和6年度契約状況調査票!$F:$AW,27,FALSE))</f>
        <v/>
      </c>
      <c r="N65" s="18" t="str">
        <f>IF(A65="","",IF(VLOOKUP(A65,[9]令和6年度契約状況調査票!$F:$AW,12,FALSE)="国所管",VLOOKUP(A65,[9]令和6年度契約状況調査票!$F:$AW,23,FALSE),""))</f>
        <v/>
      </c>
      <c r="O65" s="6" t="str">
        <f>IF(A65="","",IF(AND(Q65="○",P65="分担契約/単価契約"),"単価契約"&amp;CHAR(10)&amp;"予定調達総額 "&amp;TEXT(VLOOKUP(A65,[9]令和6年度契約状況調査票!$F:$AW,15,FALSE),"#,##0円")&amp;"(B)"&amp;CHAR(10)&amp;"分担契約"&amp;CHAR(10)&amp;VLOOKUP(A65,[9]令和6年度契約状況調査票!$F:$AW,31,FALSE),IF(AND(Q65="○",P65="分担契約"),"分担契約"&amp;CHAR(10)&amp;"契約総額 "&amp;TEXT(VLOOKUP(A65,[9]令和6年度契約状況調査票!$F:$AW,15,FALSE),"#,##0円")&amp;"(B)"&amp;CHAR(10)&amp;VLOOKUP(A65,[9]令和6年度契約状況調査票!$F:$AW,31,FALSE),(IF(P65="分担契約/単価契約","単価契約"&amp;CHAR(10)&amp;"予定調達総額 "&amp;TEXT(VLOOKUP(A65,[9]令和6年度契約状況調査票!$F:$AW,15,FALSE),"#,##0円")&amp;CHAR(10)&amp;"分担契約"&amp;CHAR(10)&amp;VLOOKUP(A65,[9]令和6年度契約状況調査票!$F:$AW,31,FALSE),IF(P65="分担契約","分担契約"&amp;CHAR(10)&amp;"契約総額 "&amp;TEXT(VLOOKUP(A65,[9]令和6年度契約状況調査票!$F:$AW,15,FALSE),"#,##0円")&amp;CHAR(10)&amp;VLOOKUP(A65,[9]令和6年度契約状況調査票!$F:$AW,31,FALSE),IF(P65="単価契約","単価契約"&amp;CHAR(10)&amp;"予定調達総額 "&amp;TEXT(VLOOKUP(A65,[9]令和6年度契約状況調査票!$F:$AW,15,FALSE),"#,##0円")&amp;CHAR(10)&amp;VLOOKUP(A65,[9]令和6年度契約状況調査票!$F:$AW,31,FALSE),VLOOKUP(A65,[9]令和6年度契約状況調査票!$F:$AW,31,FALSE))))))))</f>
        <v/>
      </c>
      <c r="P65" s="12" t="str">
        <f>IF(A65="","",VLOOKUP(A65,[9]令和6年度契約状況調査票!$F:$CE,52,FALSE))</f>
        <v/>
      </c>
    </row>
    <row r="66" spans="1:16" s="12" customFormat="1" ht="69.95" customHeight="1">
      <c r="A66" s="7" t="str">
        <f>IF(MAX([9]令和6年度契約状況調査票!F28:F85)&gt;=ROW()-5,ROW()-5,"")</f>
        <v/>
      </c>
      <c r="B66" s="2" t="str">
        <f>IF(A66="","",VLOOKUP(A66,[9]令和6年度契約状況調査票!$F:$AW,4,FALSE))</f>
        <v/>
      </c>
      <c r="C66" s="1" t="str">
        <f>IF(A66="","",VLOOKUP(A66,[9]令和6年度契約状況調査票!$F:$AW,5,FALSE))</f>
        <v/>
      </c>
      <c r="D66" s="16" t="str">
        <f>IF(A66="","",VLOOKUP(A66,[9]令和6年度契約状況調査票!$F:$AW,8,FALSE))</f>
        <v/>
      </c>
      <c r="E66" s="2" t="str">
        <f>IF(A66="","",VLOOKUP(A66,[9]令和6年度契約状況調査票!$F:$AW,9,FALSE))</f>
        <v/>
      </c>
      <c r="F66" s="3" t="str">
        <f>IF(A66="","",VLOOKUP(A66,[9]令和6年度契約状況調査票!$F:$AW,10,FALSE))</f>
        <v/>
      </c>
      <c r="G66" s="17" t="str">
        <f>IF(A66="","",VLOOKUP(A66,[9]令和6年度契約状況調査票!$F:$AW,30,FALSE))</f>
        <v/>
      </c>
      <c r="H66" s="4" t="str">
        <f>IF(A66="","",IF(VLOOKUP(A66,[9]令和6年度契約状況調査票!$F:$AW,13,FALSE)="他官署で調達手続きを実施のため","他官署で調達手続きを実施のため",IF(VLOOKUP(A66,[9]令和6年度契約状況調査票!$F:$AW,20,FALSE)="②同種の他の契約の予定価格を類推されるおそれがあるため公表しない","同種の他の契約の予定価格を類推されるおそれがあるため公表しない",IF(VLOOKUP(A66,[9]令和6年度契約状況調査票!$F:$AW,20,FALSE)="－","－",IF(VLOOKUP(A66,[9]令和6年度契約状況調査票!$F:$AW,6,FALSE)&lt;&gt;"",TEXT(VLOOKUP(A66,[9]令和6年度契約状況調査票!$F:$AW,13,FALSE),"#,##0円")&amp;CHAR(10)&amp;"(A)",VLOOKUP(A66,[9]令和6年度契約状況調査票!$F:$AW,13,FALSE))))))</f>
        <v/>
      </c>
      <c r="I66" s="4" t="str">
        <f>IF(A66="","",VLOOKUP(A66,[9]令和6年度契約状況調査票!$F:$AW,14,FALSE))</f>
        <v/>
      </c>
      <c r="J66" s="5" t="str">
        <f>IF(A66="","",IF(VLOOKUP(A66,[9]令和6年度契約状況調査票!$F:$AW,13,FALSE)="他官署で調達手続きを実施のため","－",IF(VLOOKUP(A66,[9]令和6年度契約状況調査票!$F:$AW,20,FALSE)="②同種の他の契約の予定価格を類推されるおそれがあるため公表しない","－",IF(VLOOKUP(A66,[9]令和6年度契約状況調査票!$F:$AW,20,FALSE)="－","－",IF(VLOOKUP(A66,[9]令和6年度契約状況調査票!$F:$AW,6,FALSE)&lt;&gt;"",TEXT(VLOOKUP(A66,[9]令和6年度契約状況調査票!$F:$AW,16,FALSE),"#.0%")&amp;CHAR(10)&amp;"(B/A×100)",VLOOKUP(A66,[9]令和6年度契約状況調査票!$F:$AW,16,FALSE))))))</f>
        <v/>
      </c>
      <c r="K66" s="18"/>
      <c r="L66" s="5" t="str">
        <f>IF(A66="","",IF(VLOOKUP(A66,[9]令和6年度契約状況調査票!$F:$AW,26,FALSE)="①公益社団法人","公社",IF(VLOOKUP(A66,[9]令和6年度契約状況調査票!$F:$AW,26,FALSE)="②公益財団法人","公財","")))</f>
        <v/>
      </c>
      <c r="M66" s="5" t="str">
        <f>IF(A66="","",VLOOKUP(A66,[9]令和6年度契約状況調査票!$F:$AW,27,FALSE))</f>
        <v/>
      </c>
      <c r="N66" s="18" t="str">
        <f>IF(A66="","",IF(VLOOKUP(A66,[9]令和6年度契約状況調査票!$F:$AW,12,FALSE)="国所管",VLOOKUP(A66,[9]令和6年度契約状況調査票!$F:$AW,23,FALSE),""))</f>
        <v/>
      </c>
      <c r="O66" s="6" t="str">
        <f>IF(A66="","",IF(AND(Q66="○",P66="分担契約/単価契約"),"単価契約"&amp;CHAR(10)&amp;"予定調達総額 "&amp;TEXT(VLOOKUP(A66,[9]令和6年度契約状況調査票!$F:$AW,15,FALSE),"#,##0円")&amp;"(B)"&amp;CHAR(10)&amp;"分担契約"&amp;CHAR(10)&amp;VLOOKUP(A66,[9]令和6年度契約状況調査票!$F:$AW,31,FALSE),IF(AND(Q66="○",P66="分担契約"),"分担契約"&amp;CHAR(10)&amp;"契約総額 "&amp;TEXT(VLOOKUP(A66,[9]令和6年度契約状況調査票!$F:$AW,15,FALSE),"#,##0円")&amp;"(B)"&amp;CHAR(10)&amp;VLOOKUP(A66,[9]令和6年度契約状況調査票!$F:$AW,31,FALSE),(IF(P66="分担契約/単価契約","単価契約"&amp;CHAR(10)&amp;"予定調達総額 "&amp;TEXT(VLOOKUP(A66,[9]令和6年度契約状況調査票!$F:$AW,15,FALSE),"#,##0円")&amp;CHAR(10)&amp;"分担契約"&amp;CHAR(10)&amp;VLOOKUP(A66,[9]令和6年度契約状況調査票!$F:$AW,31,FALSE),IF(P66="分担契約","分担契約"&amp;CHAR(10)&amp;"契約総額 "&amp;TEXT(VLOOKUP(A66,[9]令和6年度契約状況調査票!$F:$AW,15,FALSE),"#,##0円")&amp;CHAR(10)&amp;VLOOKUP(A66,[9]令和6年度契約状況調査票!$F:$AW,31,FALSE),IF(P66="単価契約","単価契約"&amp;CHAR(10)&amp;"予定調達総額 "&amp;TEXT(VLOOKUP(A66,[9]令和6年度契約状況調査票!$F:$AW,15,FALSE),"#,##0円")&amp;CHAR(10)&amp;VLOOKUP(A66,[9]令和6年度契約状況調査票!$F:$AW,31,FALSE),VLOOKUP(A66,[9]令和6年度契約状況調査票!$F:$AW,31,FALSE))))))))</f>
        <v/>
      </c>
      <c r="P66" s="12" t="str">
        <f>IF(A66="","",VLOOKUP(A66,[9]令和6年度契約状況調査票!$F:$CE,52,FALSE))</f>
        <v/>
      </c>
    </row>
    <row r="67" spans="1:16" s="12" customFormat="1" ht="69.95" customHeight="1">
      <c r="A67" s="7" t="str">
        <f>IF(MAX([9]令和6年度契約状況調査票!F28:F86)&gt;=ROW()-5,ROW()-5,"")</f>
        <v/>
      </c>
      <c r="B67" s="2" t="str">
        <f>IF(A67="","",VLOOKUP(A67,[9]令和6年度契約状況調査票!$F:$AW,4,FALSE))</f>
        <v/>
      </c>
      <c r="C67" s="1" t="str">
        <f>IF(A67="","",VLOOKUP(A67,[9]令和6年度契約状況調査票!$F:$AW,5,FALSE))</f>
        <v/>
      </c>
      <c r="D67" s="16" t="str">
        <f>IF(A67="","",VLOOKUP(A67,[9]令和6年度契約状況調査票!$F:$AW,8,FALSE))</f>
        <v/>
      </c>
      <c r="E67" s="2" t="str">
        <f>IF(A67="","",VLOOKUP(A67,[9]令和6年度契約状況調査票!$F:$AW,9,FALSE))</f>
        <v/>
      </c>
      <c r="F67" s="3" t="str">
        <f>IF(A67="","",VLOOKUP(A67,[9]令和6年度契約状況調査票!$F:$AW,10,FALSE))</f>
        <v/>
      </c>
      <c r="G67" s="17" t="str">
        <f>IF(A67="","",VLOOKUP(A67,[9]令和6年度契約状況調査票!$F:$AW,30,FALSE))</f>
        <v/>
      </c>
      <c r="H67" s="4" t="str">
        <f>IF(A67="","",IF(VLOOKUP(A67,[9]令和6年度契約状況調査票!$F:$AW,13,FALSE)="他官署で調達手続きを実施のため","他官署で調達手続きを実施のため",IF(VLOOKUP(A67,[9]令和6年度契約状況調査票!$F:$AW,20,FALSE)="②同種の他の契約の予定価格を類推されるおそれがあるため公表しない","同種の他の契約の予定価格を類推されるおそれがあるため公表しない",IF(VLOOKUP(A67,[9]令和6年度契約状況調査票!$F:$AW,20,FALSE)="－","－",IF(VLOOKUP(A67,[9]令和6年度契約状況調査票!$F:$AW,6,FALSE)&lt;&gt;"",TEXT(VLOOKUP(A67,[9]令和6年度契約状況調査票!$F:$AW,13,FALSE),"#,##0円")&amp;CHAR(10)&amp;"(A)",VLOOKUP(A67,[9]令和6年度契約状況調査票!$F:$AW,13,FALSE))))))</f>
        <v/>
      </c>
      <c r="I67" s="4" t="str">
        <f>IF(A67="","",VLOOKUP(A67,[9]令和6年度契約状況調査票!$F:$AW,14,FALSE))</f>
        <v/>
      </c>
      <c r="J67" s="5" t="str">
        <f>IF(A67="","",IF(VLOOKUP(A67,[9]令和6年度契約状況調査票!$F:$AW,13,FALSE)="他官署で調達手続きを実施のため","－",IF(VLOOKUP(A67,[9]令和6年度契約状況調査票!$F:$AW,20,FALSE)="②同種の他の契約の予定価格を類推されるおそれがあるため公表しない","－",IF(VLOOKUP(A67,[9]令和6年度契約状況調査票!$F:$AW,20,FALSE)="－","－",IF(VLOOKUP(A67,[9]令和6年度契約状況調査票!$F:$AW,6,FALSE)&lt;&gt;"",TEXT(VLOOKUP(A67,[9]令和6年度契約状況調査票!$F:$AW,16,FALSE),"#.0%")&amp;CHAR(10)&amp;"(B/A×100)",VLOOKUP(A67,[9]令和6年度契約状況調査票!$F:$AW,16,FALSE))))))</f>
        <v/>
      </c>
      <c r="K67" s="18"/>
      <c r="L67" s="5" t="str">
        <f>IF(A67="","",IF(VLOOKUP(A67,[9]令和6年度契約状況調査票!$F:$AW,26,FALSE)="①公益社団法人","公社",IF(VLOOKUP(A67,[9]令和6年度契約状況調査票!$F:$AW,26,FALSE)="②公益財団法人","公財","")))</f>
        <v/>
      </c>
      <c r="M67" s="5" t="str">
        <f>IF(A67="","",VLOOKUP(A67,[9]令和6年度契約状況調査票!$F:$AW,27,FALSE))</f>
        <v/>
      </c>
      <c r="N67" s="18" t="str">
        <f>IF(A67="","",IF(VLOOKUP(A67,[9]令和6年度契約状況調査票!$F:$AW,12,FALSE)="国所管",VLOOKUP(A67,[9]令和6年度契約状況調査票!$F:$AW,23,FALSE),""))</f>
        <v/>
      </c>
      <c r="O67" s="6" t="str">
        <f>IF(A67="","",IF(AND(Q67="○",P67="分担契約/単価契約"),"単価契約"&amp;CHAR(10)&amp;"予定調達総額 "&amp;TEXT(VLOOKUP(A67,[9]令和6年度契約状況調査票!$F:$AW,15,FALSE),"#,##0円")&amp;"(B)"&amp;CHAR(10)&amp;"分担契約"&amp;CHAR(10)&amp;VLOOKUP(A67,[9]令和6年度契約状況調査票!$F:$AW,31,FALSE),IF(AND(Q67="○",P67="分担契約"),"分担契約"&amp;CHAR(10)&amp;"契約総額 "&amp;TEXT(VLOOKUP(A67,[9]令和6年度契約状況調査票!$F:$AW,15,FALSE),"#,##0円")&amp;"(B)"&amp;CHAR(10)&amp;VLOOKUP(A67,[9]令和6年度契約状況調査票!$F:$AW,31,FALSE),(IF(P67="分担契約/単価契約","単価契約"&amp;CHAR(10)&amp;"予定調達総額 "&amp;TEXT(VLOOKUP(A67,[9]令和6年度契約状況調査票!$F:$AW,15,FALSE),"#,##0円")&amp;CHAR(10)&amp;"分担契約"&amp;CHAR(10)&amp;VLOOKUP(A67,[9]令和6年度契約状況調査票!$F:$AW,31,FALSE),IF(P67="分担契約","分担契約"&amp;CHAR(10)&amp;"契約総額 "&amp;TEXT(VLOOKUP(A67,[9]令和6年度契約状況調査票!$F:$AW,15,FALSE),"#,##0円")&amp;CHAR(10)&amp;VLOOKUP(A67,[9]令和6年度契約状況調査票!$F:$AW,31,FALSE),IF(P67="単価契約","単価契約"&amp;CHAR(10)&amp;"予定調達総額 "&amp;TEXT(VLOOKUP(A67,[9]令和6年度契約状況調査票!$F:$AW,15,FALSE),"#,##0円")&amp;CHAR(10)&amp;VLOOKUP(A67,[9]令和6年度契約状況調査票!$F:$AW,31,FALSE),VLOOKUP(A67,[9]令和6年度契約状況調査票!$F:$AW,31,FALSE))))))))</f>
        <v/>
      </c>
      <c r="P67" s="12" t="str">
        <f>IF(A67="","",VLOOKUP(A67,[9]令和6年度契約状況調査票!$F:$CE,52,FALSE))</f>
        <v/>
      </c>
    </row>
    <row r="68" spans="1:16" s="12" customFormat="1" ht="69.95" customHeight="1">
      <c r="A68" s="7" t="str">
        <f>IF(MAX([9]令和6年度契約状況調査票!F28:F87)&gt;=ROW()-5,ROW()-5,"")</f>
        <v/>
      </c>
      <c r="B68" s="2" t="str">
        <f>IF(A68="","",VLOOKUP(A68,[9]令和6年度契約状況調査票!$F:$AW,4,FALSE))</f>
        <v/>
      </c>
      <c r="C68" s="1" t="str">
        <f>IF(A68="","",VLOOKUP(A68,[9]令和6年度契約状況調査票!$F:$AW,5,FALSE))</f>
        <v/>
      </c>
      <c r="D68" s="16" t="str">
        <f>IF(A68="","",VLOOKUP(A68,[9]令和6年度契約状況調査票!$F:$AW,8,FALSE))</f>
        <v/>
      </c>
      <c r="E68" s="2" t="str">
        <f>IF(A68="","",VLOOKUP(A68,[9]令和6年度契約状況調査票!$F:$AW,9,FALSE))</f>
        <v/>
      </c>
      <c r="F68" s="3" t="str">
        <f>IF(A68="","",VLOOKUP(A68,[9]令和6年度契約状況調査票!$F:$AW,10,FALSE))</f>
        <v/>
      </c>
      <c r="G68" s="17" t="str">
        <f>IF(A68="","",VLOOKUP(A68,[9]令和6年度契約状況調査票!$F:$AW,30,FALSE))</f>
        <v/>
      </c>
      <c r="H68" s="4" t="str">
        <f>IF(A68="","",IF(VLOOKUP(A68,[9]令和6年度契約状況調査票!$F:$AW,13,FALSE)="他官署で調達手続きを実施のため","他官署で調達手続きを実施のため",IF(VLOOKUP(A68,[9]令和6年度契約状況調査票!$F:$AW,20,FALSE)="②同種の他の契約の予定価格を類推されるおそれがあるため公表しない","同種の他の契約の予定価格を類推されるおそれがあるため公表しない",IF(VLOOKUP(A68,[9]令和6年度契約状況調査票!$F:$AW,20,FALSE)="－","－",IF(VLOOKUP(A68,[9]令和6年度契約状況調査票!$F:$AW,6,FALSE)&lt;&gt;"",TEXT(VLOOKUP(A68,[9]令和6年度契約状況調査票!$F:$AW,13,FALSE),"#,##0円")&amp;CHAR(10)&amp;"(A)",VLOOKUP(A68,[9]令和6年度契約状況調査票!$F:$AW,13,FALSE))))))</f>
        <v/>
      </c>
      <c r="I68" s="4" t="str">
        <f>IF(A68="","",VLOOKUP(A68,[9]令和6年度契約状況調査票!$F:$AW,14,FALSE))</f>
        <v/>
      </c>
      <c r="J68" s="5" t="str">
        <f>IF(A68="","",IF(VLOOKUP(A68,[9]令和6年度契約状況調査票!$F:$AW,13,FALSE)="他官署で調達手続きを実施のため","－",IF(VLOOKUP(A68,[9]令和6年度契約状況調査票!$F:$AW,20,FALSE)="②同種の他の契約の予定価格を類推されるおそれがあるため公表しない","－",IF(VLOOKUP(A68,[9]令和6年度契約状況調査票!$F:$AW,20,FALSE)="－","－",IF(VLOOKUP(A68,[9]令和6年度契約状況調査票!$F:$AW,6,FALSE)&lt;&gt;"",TEXT(VLOOKUP(A68,[9]令和6年度契約状況調査票!$F:$AW,16,FALSE),"#.0%")&amp;CHAR(10)&amp;"(B/A×100)",VLOOKUP(A68,[9]令和6年度契約状況調査票!$F:$AW,16,FALSE))))))</f>
        <v/>
      </c>
      <c r="K68" s="18"/>
      <c r="L68" s="5" t="str">
        <f>IF(A68="","",IF(VLOOKUP(A68,[9]令和6年度契約状況調査票!$F:$AW,26,FALSE)="①公益社団法人","公社",IF(VLOOKUP(A68,[9]令和6年度契約状況調査票!$F:$AW,26,FALSE)="②公益財団法人","公財","")))</f>
        <v/>
      </c>
      <c r="M68" s="5" t="str">
        <f>IF(A68="","",VLOOKUP(A68,[9]令和6年度契約状況調査票!$F:$AW,27,FALSE))</f>
        <v/>
      </c>
      <c r="N68" s="18" t="str">
        <f>IF(A68="","",IF(VLOOKUP(A68,[9]令和6年度契約状況調査票!$F:$AW,12,FALSE)="国所管",VLOOKUP(A68,[9]令和6年度契約状況調査票!$F:$AW,23,FALSE),""))</f>
        <v/>
      </c>
      <c r="O68" s="6" t="str">
        <f>IF(A68="","",IF(AND(Q68="○",P68="分担契約/単価契約"),"単価契約"&amp;CHAR(10)&amp;"予定調達総額 "&amp;TEXT(VLOOKUP(A68,[9]令和6年度契約状況調査票!$F:$AW,15,FALSE),"#,##0円")&amp;"(B)"&amp;CHAR(10)&amp;"分担契約"&amp;CHAR(10)&amp;VLOOKUP(A68,[9]令和6年度契約状況調査票!$F:$AW,31,FALSE),IF(AND(Q68="○",P68="分担契約"),"分担契約"&amp;CHAR(10)&amp;"契約総額 "&amp;TEXT(VLOOKUP(A68,[9]令和6年度契約状況調査票!$F:$AW,15,FALSE),"#,##0円")&amp;"(B)"&amp;CHAR(10)&amp;VLOOKUP(A68,[9]令和6年度契約状況調査票!$F:$AW,31,FALSE),(IF(P68="分担契約/単価契約","単価契約"&amp;CHAR(10)&amp;"予定調達総額 "&amp;TEXT(VLOOKUP(A68,[9]令和6年度契約状況調査票!$F:$AW,15,FALSE),"#,##0円")&amp;CHAR(10)&amp;"分担契約"&amp;CHAR(10)&amp;VLOOKUP(A68,[9]令和6年度契約状況調査票!$F:$AW,31,FALSE),IF(P68="分担契約","分担契約"&amp;CHAR(10)&amp;"契約総額 "&amp;TEXT(VLOOKUP(A68,[9]令和6年度契約状況調査票!$F:$AW,15,FALSE),"#,##0円")&amp;CHAR(10)&amp;VLOOKUP(A68,[9]令和6年度契約状況調査票!$F:$AW,31,FALSE),IF(P68="単価契約","単価契約"&amp;CHAR(10)&amp;"予定調達総額 "&amp;TEXT(VLOOKUP(A68,[9]令和6年度契約状況調査票!$F:$AW,15,FALSE),"#,##0円")&amp;CHAR(10)&amp;VLOOKUP(A68,[9]令和6年度契約状況調査票!$F:$AW,31,FALSE),VLOOKUP(A68,[9]令和6年度契約状況調査票!$F:$AW,31,FALSE))))))))</f>
        <v/>
      </c>
      <c r="P68" s="12" t="str">
        <f>IF(A68="","",VLOOKUP(A68,[9]令和6年度契約状況調査票!$F:$CE,52,FALSE))</f>
        <v/>
      </c>
    </row>
    <row r="69" spans="1:16" s="12" customFormat="1" ht="69.95" customHeight="1">
      <c r="A69" s="7" t="str">
        <f>IF(MAX([9]令和6年度契約状況調査票!F28:F88)&gt;=ROW()-5,ROW()-5,"")</f>
        <v/>
      </c>
      <c r="B69" s="2" t="str">
        <f>IF(A69="","",VLOOKUP(A69,[9]令和6年度契約状況調査票!$F:$AW,4,FALSE))</f>
        <v/>
      </c>
      <c r="C69" s="1" t="str">
        <f>IF(A69="","",VLOOKUP(A69,[9]令和6年度契約状況調査票!$F:$AW,5,FALSE))</f>
        <v/>
      </c>
      <c r="D69" s="16" t="str">
        <f>IF(A69="","",VLOOKUP(A69,[9]令和6年度契約状況調査票!$F:$AW,8,FALSE))</f>
        <v/>
      </c>
      <c r="E69" s="2" t="str">
        <f>IF(A69="","",VLOOKUP(A69,[9]令和6年度契約状況調査票!$F:$AW,9,FALSE))</f>
        <v/>
      </c>
      <c r="F69" s="3" t="str">
        <f>IF(A69="","",VLOOKUP(A69,[9]令和6年度契約状況調査票!$F:$AW,10,FALSE))</f>
        <v/>
      </c>
      <c r="G69" s="17" t="str">
        <f>IF(A69="","",VLOOKUP(A69,[9]令和6年度契約状況調査票!$F:$AW,30,FALSE))</f>
        <v/>
      </c>
      <c r="H69" s="4" t="str">
        <f>IF(A69="","",IF(VLOOKUP(A69,[9]令和6年度契約状況調査票!$F:$AW,13,FALSE)="他官署で調達手続きを実施のため","他官署で調達手続きを実施のため",IF(VLOOKUP(A69,[9]令和6年度契約状況調査票!$F:$AW,20,FALSE)="②同種の他の契約の予定価格を類推されるおそれがあるため公表しない","同種の他の契約の予定価格を類推されるおそれがあるため公表しない",IF(VLOOKUP(A69,[9]令和6年度契約状況調査票!$F:$AW,20,FALSE)="－","－",IF(VLOOKUP(A69,[9]令和6年度契約状況調査票!$F:$AW,6,FALSE)&lt;&gt;"",TEXT(VLOOKUP(A69,[9]令和6年度契約状況調査票!$F:$AW,13,FALSE),"#,##0円")&amp;CHAR(10)&amp;"(A)",VLOOKUP(A69,[9]令和6年度契約状況調査票!$F:$AW,13,FALSE))))))</f>
        <v/>
      </c>
      <c r="I69" s="4" t="str">
        <f>IF(A69="","",VLOOKUP(A69,[9]令和6年度契約状況調査票!$F:$AW,14,FALSE))</f>
        <v/>
      </c>
      <c r="J69" s="5" t="str">
        <f>IF(A69="","",IF(VLOOKUP(A69,[9]令和6年度契約状況調査票!$F:$AW,13,FALSE)="他官署で調達手続きを実施のため","－",IF(VLOOKUP(A69,[9]令和6年度契約状況調査票!$F:$AW,20,FALSE)="②同種の他の契約の予定価格を類推されるおそれがあるため公表しない","－",IF(VLOOKUP(A69,[9]令和6年度契約状況調査票!$F:$AW,20,FALSE)="－","－",IF(VLOOKUP(A69,[9]令和6年度契約状況調査票!$F:$AW,6,FALSE)&lt;&gt;"",TEXT(VLOOKUP(A69,[9]令和6年度契約状況調査票!$F:$AW,16,FALSE),"#.0%")&amp;CHAR(10)&amp;"(B/A×100)",VLOOKUP(A69,[9]令和6年度契約状況調査票!$F:$AW,16,FALSE))))))</f>
        <v/>
      </c>
      <c r="K69" s="18"/>
      <c r="L69" s="5" t="str">
        <f>IF(A69="","",IF(VLOOKUP(A69,[9]令和6年度契約状況調査票!$F:$AW,26,FALSE)="①公益社団法人","公社",IF(VLOOKUP(A69,[9]令和6年度契約状況調査票!$F:$AW,26,FALSE)="②公益財団法人","公財","")))</f>
        <v/>
      </c>
      <c r="M69" s="5" t="str">
        <f>IF(A69="","",VLOOKUP(A69,[9]令和6年度契約状況調査票!$F:$AW,27,FALSE))</f>
        <v/>
      </c>
      <c r="N69" s="18" t="str">
        <f>IF(A69="","",IF(VLOOKUP(A69,[9]令和6年度契約状況調査票!$F:$AW,12,FALSE)="国所管",VLOOKUP(A69,[9]令和6年度契約状況調査票!$F:$AW,23,FALSE),""))</f>
        <v/>
      </c>
      <c r="O69" s="6" t="str">
        <f>IF(A69="","",IF(AND(Q69="○",P69="分担契約/単価契約"),"単価契約"&amp;CHAR(10)&amp;"予定調達総額 "&amp;TEXT(VLOOKUP(A69,[9]令和6年度契約状況調査票!$F:$AW,15,FALSE),"#,##0円")&amp;"(B)"&amp;CHAR(10)&amp;"分担契約"&amp;CHAR(10)&amp;VLOOKUP(A69,[9]令和6年度契約状況調査票!$F:$AW,31,FALSE),IF(AND(Q69="○",P69="分担契約"),"分担契約"&amp;CHAR(10)&amp;"契約総額 "&amp;TEXT(VLOOKUP(A69,[9]令和6年度契約状況調査票!$F:$AW,15,FALSE),"#,##0円")&amp;"(B)"&amp;CHAR(10)&amp;VLOOKUP(A69,[9]令和6年度契約状況調査票!$F:$AW,31,FALSE),(IF(P69="分担契約/単価契約","単価契約"&amp;CHAR(10)&amp;"予定調達総額 "&amp;TEXT(VLOOKUP(A69,[9]令和6年度契約状況調査票!$F:$AW,15,FALSE),"#,##0円")&amp;CHAR(10)&amp;"分担契約"&amp;CHAR(10)&amp;VLOOKUP(A69,[9]令和6年度契約状況調査票!$F:$AW,31,FALSE),IF(P69="分担契約","分担契約"&amp;CHAR(10)&amp;"契約総額 "&amp;TEXT(VLOOKUP(A69,[9]令和6年度契約状況調査票!$F:$AW,15,FALSE),"#,##0円")&amp;CHAR(10)&amp;VLOOKUP(A69,[9]令和6年度契約状況調査票!$F:$AW,31,FALSE),IF(P69="単価契約","単価契約"&amp;CHAR(10)&amp;"予定調達総額 "&amp;TEXT(VLOOKUP(A69,[9]令和6年度契約状況調査票!$F:$AW,15,FALSE),"#,##0円")&amp;CHAR(10)&amp;VLOOKUP(A69,[9]令和6年度契約状況調査票!$F:$AW,31,FALSE),VLOOKUP(A69,[9]令和6年度契約状況調査票!$F:$AW,31,FALSE))))))))</f>
        <v/>
      </c>
      <c r="P69" s="12" t="str">
        <f>IF(A69="","",VLOOKUP(A69,[9]令和6年度契約状況調査票!$F:$CE,52,FALSE))</f>
        <v/>
      </c>
    </row>
    <row r="70" spans="1:16" s="12" customFormat="1" ht="69.95" customHeight="1">
      <c r="A70" s="7" t="str">
        <f>IF(MAX([9]令和6年度契約状況調査票!F28:F89)&gt;=ROW()-5,ROW()-5,"")</f>
        <v/>
      </c>
      <c r="B70" s="2" t="str">
        <f>IF(A70="","",VLOOKUP(A70,[9]令和6年度契約状況調査票!$F:$AW,4,FALSE))</f>
        <v/>
      </c>
      <c r="C70" s="1" t="str">
        <f>IF(A70="","",VLOOKUP(A70,[9]令和6年度契約状況調査票!$F:$AW,5,FALSE))</f>
        <v/>
      </c>
      <c r="D70" s="16" t="str">
        <f>IF(A70="","",VLOOKUP(A70,[9]令和6年度契約状況調査票!$F:$AW,8,FALSE))</f>
        <v/>
      </c>
      <c r="E70" s="2" t="str">
        <f>IF(A70="","",VLOOKUP(A70,[9]令和6年度契約状況調査票!$F:$AW,9,FALSE))</f>
        <v/>
      </c>
      <c r="F70" s="3" t="str">
        <f>IF(A70="","",VLOOKUP(A70,[9]令和6年度契約状況調査票!$F:$AW,10,FALSE))</f>
        <v/>
      </c>
      <c r="G70" s="17" t="str">
        <f>IF(A70="","",VLOOKUP(A70,[9]令和6年度契約状況調査票!$F:$AW,30,FALSE))</f>
        <v/>
      </c>
      <c r="H70" s="4" t="str">
        <f>IF(A70="","",IF(VLOOKUP(A70,[9]令和6年度契約状況調査票!$F:$AW,13,FALSE)="他官署で調達手続きを実施のため","他官署で調達手続きを実施のため",IF(VLOOKUP(A70,[9]令和6年度契約状況調査票!$F:$AW,20,FALSE)="②同種の他の契約の予定価格を類推されるおそれがあるため公表しない","同種の他の契約の予定価格を類推されるおそれがあるため公表しない",IF(VLOOKUP(A70,[9]令和6年度契約状況調査票!$F:$AW,20,FALSE)="－","－",IF(VLOOKUP(A70,[9]令和6年度契約状況調査票!$F:$AW,6,FALSE)&lt;&gt;"",TEXT(VLOOKUP(A70,[9]令和6年度契約状況調査票!$F:$AW,13,FALSE),"#,##0円")&amp;CHAR(10)&amp;"(A)",VLOOKUP(A70,[9]令和6年度契約状況調査票!$F:$AW,13,FALSE))))))</f>
        <v/>
      </c>
      <c r="I70" s="4" t="str">
        <f>IF(A70="","",VLOOKUP(A70,[9]令和6年度契約状況調査票!$F:$AW,14,FALSE))</f>
        <v/>
      </c>
      <c r="J70" s="5" t="str">
        <f>IF(A70="","",IF(VLOOKUP(A70,[9]令和6年度契約状況調査票!$F:$AW,13,FALSE)="他官署で調達手続きを実施のため","－",IF(VLOOKUP(A70,[9]令和6年度契約状況調査票!$F:$AW,20,FALSE)="②同種の他の契約の予定価格を類推されるおそれがあるため公表しない","－",IF(VLOOKUP(A70,[9]令和6年度契約状況調査票!$F:$AW,20,FALSE)="－","－",IF(VLOOKUP(A70,[9]令和6年度契約状況調査票!$F:$AW,6,FALSE)&lt;&gt;"",TEXT(VLOOKUP(A70,[9]令和6年度契約状況調査票!$F:$AW,16,FALSE),"#.0%")&amp;CHAR(10)&amp;"(B/A×100)",VLOOKUP(A70,[9]令和6年度契約状況調査票!$F:$AW,16,FALSE))))))</f>
        <v/>
      </c>
      <c r="K70" s="18"/>
      <c r="L70" s="5" t="str">
        <f>IF(A70="","",IF(VLOOKUP(A70,[9]令和6年度契約状況調査票!$F:$AW,26,FALSE)="①公益社団法人","公社",IF(VLOOKUP(A70,[9]令和6年度契約状況調査票!$F:$AW,26,FALSE)="②公益財団法人","公財","")))</f>
        <v/>
      </c>
      <c r="M70" s="5" t="str">
        <f>IF(A70="","",VLOOKUP(A70,[9]令和6年度契約状況調査票!$F:$AW,27,FALSE))</f>
        <v/>
      </c>
      <c r="N70" s="18" t="str">
        <f>IF(A70="","",IF(VLOOKUP(A70,[9]令和6年度契約状況調査票!$F:$AW,12,FALSE)="国所管",VLOOKUP(A70,[9]令和6年度契約状況調査票!$F:$AW,23,FALSE),""))</f>
        <v/>
      </c>
      <c r="O70" s="6" t="str">
        <f>IF(A70="","",IF(AND(Q70="○",P70="分担契約/単価契約"),"単価契約"&amp;CHAR(10)&amp;"予定調達総額 "&amp;TEXT(VLOOKUP(A70,[9]令和6年度契約状況調査票!$F:$AW,15,FALSE),"#,##0円")&amp;"(B)"&amp;CHAR(10)&amp;"分担契約"&amp;CHAR(10)&amp;VLOOKUP(A70,[9]令和6年度契約状況調査票!$F:$AW,31,FALSE),IF(AND(Q70="○",P70="分担契約"),"分担契約"&amp;CHAR(10)&amp;"契約総額 "&amp;TEXT(VLOOKUP(A70,[9]令和6年度契約状況調査票!$F:$AW,15,FALSE),"#,##0円")&amp;"(B)"&amp;CHAR(10)&amp;VLOOKUP(A70,[9]令和6年度契約状況調査票!$F:$AW,31,FALSE),(IF(P70="分担契約/単価契約","単価契約"&amp;CHAR(10)&amp;"予定調達総額 "&amp;TEXT(VLOOKUP(A70,[9]令和6年度契約状況調査票!$F:$AW,15,FALSE),"#,##0円")&amp;CHAR(10)&amp;"分担契約"&amp;CHAR(10)&amp;VLOOKUP(A70,[9]令和6年度契約状況調査票!$F:$AW,31,FALSE),IF(P70="分担契約","分担契約"&amp;CHAR(10)&amp;"契約総額 "&amp;TEXT(VLOOKUP(A70,[9]令和6年度契約状況調査票!$F:$AW,15,FALSE),"#,##0円")&amp;CHAR(10)&amp;VLOOKUP(A70,[9]令和6年度契約状況調査票!$F:$AW,31,FALSE),IF(P70="単価契約","単価契約"&amp;CHAR(10)&amp;"予定調達総額 "&amp;TEXT(VLOOKUP(A70,[9]令和6年度契約状況調査票!$F:$AW,15,FALSE),"#,##0円")&amp;CHAR(10)&amp;VLOOKUP(A70,[9]令和6年度契約状況調査票!$F:$AW,31,FALSE),VLOOKUP(A70,[9]令和6年度契約状況調査票!$F:$AW,31,FALSE))))))))</f>
        <v/>
      </c>
      <c r="P70" s="12" t="str">
        <f>IF(A70="","",VLOOKUP(A70,[9]令和6年度契約状況調査票!$F:$CE,52,FALSE))</f>
        <v/>
      </c>
    </row>
    <row r="71" spans="1:16" s="12" customFormat="1" ht="69.95" customHeight="1">
      <c r="A71" s="7" t="str">
        <f>IF(MAX([9]令和6年度契約状況調査票!F28:F90)&gt;=ROW()-5,ROW()-5,"")</f>
        <v/>
      </c>
      <c r="B71" s="2" t="str">
        <f>IF(A71="","",VLOOKUP(A71,[9]令和6年度契約状況調査票!$F:$AW,4,FALSE))</f>
        <v/>
      </c>
      <c r="C71" s="1" t="str">
        <f>IF(A71="","",VLOOKUP(A71,[9]令和6年度契約状況調査票!$F:$AW,5,FALSE))</f>
        <v/>
      </c>
      <c r="D71" s="16" t="str">
        <f>IF(A71="","",VLOOKUP(A71,[9]令和6年度契約状況調査票!$F:$AW,8,FALSE))</f>
        <v/>
      </c>
      <c r="E71" s="2" t="str">
        <f>IF(A71="","",VLOOKUP(A71,[9]令和6年度契約状況調査票!$F:$AW,9,FALSE))</f>
        <v/>
      </c>
      <c r="F71" s="3" t="str">
        <f>IF(A71="","",VLOOKUP(A71,[9]令和6年度契約状況調査票!$F:$AW,10,FALSE))</f>
        <v/>
      </c>
      <c r="G71" s="17" t="str">
        <f>IF(A71="","",VLOOKUP(A71,[9]令和6年度契約状況調査票!$F:$AW,30,FALSE))</f>
        <v/>
      </c>
      <c r="H71" s="4" t="str">
        <f>IF(A71="","",IF(VLOOKUP(A71,[9]令和6年度契約状況調査票!$F:$AW,13,FALSE)="他官署で調達手続きを実施のため","他官署で調達手続きを実施のため",IF(VLOOKUP(A71,[9]令和6年度契約状況調査票!$F:$AW,20,FALSE)="②同種の他の契約の予定価格を類推されるおそれがあるため公表しない","同種の他の契約の予定価格を類推されるおそれがあるため公表しない",IF(VLOOKUP(A71,[9]令和6年度契約状況調査票!$F:$AW,20,FALSE)="－","－",IF(VLOOKUP(A71,[9]令和6年度契約状況調査票!$F:$AW,6,FALSE)&lt;&gt;"",TEXT(VLOOKUP(A71,[9]令和6年度契約状況調査票!$F:$AW,13,FALSE),"#,##0円")&amp;CHAR(10)&amp;"(A)",VLOOKUP(A71,[9]令和6年度契約状況調査票!$F:$AW,13,FALSE))))))</f>
        <v/>
      </c>
      <c r="I71" s="4" t="str">
        <f>IF(A71="","",VLOOKUP(A71,[9]令和6年度契約状況調査票!$F:$AW,14,FALSE))</f>
        <v/>
      </c>
      <c r="J71" s="5" t="str">
        <f>IF(A71="","",IF(VLOOKUP(A71,[9]令和6年度契約状況調査票!$F:$AW,13,FALSE)="他官署で調達手続きを実施のため","－",IF(VLOOKUP(A71,[9]令和6年度契約状況調査票!$F:$AW,20,FALSE)="②同種の他の契約の予定価格を類推されるおそれがあるため公表しない","－",IF(VLOOKUP(A71,[9]令和6年度契約状況調査票!$F:$AW,20,FALSE)="－","－",IF(VLOOKUP(A71,[9]令和6年度契約状況調査票!$F:$AW,6,FALSE)&lt;&gt;"",TEXT(VLOOKUP(A71,[9]令和6年度契約状況調査票!$F:$AW,16,FALSE),"#.0%")&amp;CHAR(10)&amp;"(B/A×100)",VLOOKUP(A71,[9]令和6年度契約状況調査票!$F:$AW,16,FALSE))))))</f>
        <v/>
      </c>
      <c r="K71" s="18"/>
      <c r="L71" s="5" t="str">
        <f>IF(A71="","",IF(VLOOKUP(A71,[9]令和6年度契約状況調査票!$F:$AW,26,FALSE)="①公益社団法人","公社",IF(VLOOKUP(A71,[9]令和6年度契約状況調査票!$F:$AW,26,FALSE)="②公益財団法人","公財","")))</f>
        <v/>
      </c>
      <c r="M71" s="5" t="str">
        <f>IF(A71="","",VLOOKUP(A71,[9]令和6年度契約状況調査票!$F:$AW,27,FALSE))</f>
        <v/>
      </c>
      <c r="N71" s="18" t="str">
        <f>IF(A71="","",IF(VLOOKUP(A71,[9]令和6年度契約状況調査票!$F:$AW,12,FALSE)="国所管",VLOOKUP(A71,[9]令和6年度契約状況調査票!$F:$AW,23,FALSE),""))</f>
        <v/>
      </c>
      <c r="O71" s="6" t="str">
        <f>IF(A71="","",IF(AND(Q71="○",P71="分担契約/単価契約"),"単価契約"&amp;CHAR(10)&amp;"予定調達総額 "&amp;TEXT(VLOOKUP(A71,[9]令和6年度契約状況調査票!$F:$AW,15,FALSE),"#,##0円")&amp;"(B)"&amp;CHAR(10)&amp;"分担契約"&amp;CHAR(10)&amp;VLOOKUP(A71,[9]令和6年度契約状況調査票!$F:$AW,31,FALSE),IF(AND(Q71="○",P71="分担契約"),"分担契約"&amp;CHAR(10)&amp;"契約総額 "&amp;TEXT(VLOOKUP(A71,[9]令和6年度契約状況調査票!$F:$AW,15,FALSE),"#,##0円")&amp;"(B)"&amp;CHAR(10)&amp;VLOOKUP(A71,[9]令和6年度契約状況調査票!$F:$AW,31,FALSE),(IF(P71="分担契約/単価契約","単価契約"&amp;CHAR(10)&amp;"予定調達総額 "&amp;TEXT(VLOOKUP(A71,[9]令和6年度契約状況調査票!$F:$AW,15,FALSE),"#,##0円")&amp;CHAR(10)&amp;"分担契約"&amp;CHAR(10)&amp;VLOOKUP(A71,[9]令和6年度契約状況調査票!$F:$AW,31,FALSE),IF(P71="分担契約","分担契約"&amp;CHAR(10)&amp;"契約総額 "&amp;TEXT(VLOOKUP(A71,[9]令和6年度契約状況調査票!$F:$AW,15,FALSE),"#,##0円")&amp;CHAR(10)&amp;VLOOKUP(A71,[9]令和6年度契約状況調査票!$F:$AW,31,FALSE),IF(P71="単価契約","単価契約"&amp;CHAR(10)&amp;"予定調達総額 "&amp;TEXT(VLOOKUP(A71,[9]令和6年度契約状況調査票!$F:$AW,15,FALSE),"#,##0円")&amp;CHAR(10)&amp;VLOOKUP(A71,[9]令和6年度契約状況調査票!$F:$AW,31,FALSE),VLOOKUP(A71,[9]令和6年度契約状況調査票!$F:$AW,31,FALSE))))))))</f>
        <v/>
      </c>
      <c r="P71" s="12" t="str">
        <f>IF(A71="","",VLOOKUP(A71,[9]令和6年度契約状況調査票!$F:$CE,52,FALSE))</f>
        <v/>
      </c>
    </row>
    <row r="72" spans="1:16" s="12" customFormat="1" ht="69.95" customHeight="1">
      <c r="A72" s="7" t="str">
        <f>IF(MAX([9]令和6年度契約状況調査票!F28:F91)&gt;=ROW()-5,ROW()-5,"")</f>
        <v/>
      </c>
      <c r="B72" s="2" t="str">
        <f>IF(A72="","",VLOOKUP(A72,[9]令和6年度契約状況調査票!$F:$AW,4,FALSE))</f>
        <v/>
      </c>
      <c r="C72" s="1" t="str">
        <f>IF(A72="","",VLOOKUP(A72,[9]令和6年度契約状況調査票!$F:$AW,5,FALSE))</f>
        <v/>
      </c>
      <c r="D72" s="16" t="str">
        <f>IF(A72="","",VLOOKUP(A72,[9]令和6年度契約状況調査票!$F:$AW,8,FALSE))</f>
        <v/>
      </c>
      <c r="E72" s="2" t="str">
        <f>IF(A72="","",VLOOKUP(A72,[9]令和6年度契約状況調査票!$F:$AW,9,FALSE))</f>
        <v/>
      </c>
      <c r="F72" s="3" t="str">
        <f>IF(A72="","",VLOOKUP(A72,[9]令和6年度契約状況調査票!$F:$AW,10,FALSE))</f>
        <v/>
      </c>
      <c r="G72" s="17" t="str">
        <f>IF(A72="","",VLOOKUP(A72,[9]令和6年度契約状況調査票!$F:$AW,30,FALSE))</f>
        <v/>
      </c>
      <c r="H72" s="4" t="str">
        <f>IF(A72="","",IF(VLOOKUP(A72,[9]令和6年度契約状況調査票!$F:$AW,13,FALSE)="他官署で調達手続きを実施のため","他官署で調達手続きを実施のため",IF(VLOOKUP(A72,[9]令和6年度契約状況調査票!$F:$AW,20,FALSE)="②同種の他の契約の予定価格を類推されるおそれがあるため公表しない","同種の他の契約の予定価格を類推されるおそれがあるため公表しない",IF(VLOOKUP(A72,[9]令和6年度契約状況調査票!$F:$AW,20,FALSE)="－","－",IF(VLOOKUP(A72,[9]令和6年度契約状況調査票!$F:$AW,6,FALSE)&lt;&gt;"",TEXT(VLOOKUP(A72,[9]令和6年度契約状況調査票!$F:$AW,13,FALSE),"#,##0円")&amp;CHAR(10)&amp;"(A)",VLOOKUP(A72,[9]令和6年度契約状況調査票!$F:$AW,13,FALSE))))))</f>
        <v/>
      </c>
      <c r="I72" s="4" t="str">
        <f>IF(A72="","",VLOOKUP(A72,[9]令和6年度契約状況調査票!$F:$AW,14,FALSE))</f>
        <v/>
      </c>
      <c r="J72" s="5" t="str">
        <f>IF(A72="","",IF(VLOOKUP(A72,[9]令和6年度契約状況調査票!$F:$AW,13,FALSE)="他官署で調達手続きを実施のため","－",IF(VLOOKUP(A72,[9]令和6年度契約状況調査票!$F:$AW,20,FALSE)="②同種の他の契約の予定価格を類推されるおそれがあるため公表しない","－",IF(VLOOKUP(A72,[9]令和6年度契約状況調査票!$F:$AW,20,FALSE)="－","－",IF(VLOOKUP(A72,[9]令和6年度契約状況調査票!$F:$AW,6,FALSE)&lt;&gt;"",TEXT(VLOOKUP(A72,[9]令和6年度契約状況調査票!$F:$AW,16,FALSE),"#.0%")&amp;CHAR(10)&amp;"(B/A×100)",VLOOKUP(A72,[9]令和6年度契約状況調査票!$F:$AW,16,FALSE))))))</f>
        <v/>
      </c>
      <c r="K72" s="18"/>
      <c r="L72" s="5" t="str">
        <f>IF(A72="","",IF(VLOOKUP(A72,[9]令和6年度契約状況調査票!$F:$AW,26,FALSE)="①公益社団法人","公社",IF(VLOOKUP(A72,[9]令和6年度契約状況調査票!$F:$AW,26,FALSE)="②公益財団法人","公財","")))</f>
        <v/>
      </c>
      <c r="M72" s="5" t="str">
        <f>IF(A72="","",VLOOKUP(A72,[9]令和6年度契約状況調査票!$F:$AW,27,FALSE))</f>
        <v/>
      </c>
      <c r="N72" s="18" t="str">
        <f>IF(A72="","",IF(VLOOKUP(A72,[9]令和6年度契約状況調査票!$F:$AW,12,FALSE)="国所管",VLOOKUP(A72,[9]令和6年度契約状況調査票!$F:$AW,23,FALSE),""))</f>
        <v/>
      </c>
      <c r="O72" s="6" t="str">
        <f>IF(A72="","",IF(AND(Q72="○",P72="分担契約/単価契約"),"単価契約"&amp;CHAR(10)&amp;"予定調達総額 "&amp;TEXT(VLOOKUP(A72,[9]令和6年度契約状況調査票!$F:$AW,15,FALSE),"#,##0円")&amp;"(B)"&amp;CHAR(10)&amp;"分担契約"&amp;CHAR(10)&amp;VLOOKUP(A72,[9]令和6年度契約状況調査票!$F:$AW,31,FALSE),IF(AND(Q72="○",P72="分担契約"),"分担契約"&amp;CHAR(10)&amp;"契約総額 "&amp;TEXT(VLOOKUP(A72,[9]令和6年度契約状況調査票!$F:$AW,15,FALSE),"#,##0円")&amp;"(B)"&amp;CHAR(10)&amp;VLOOKUP(A72,[9]令和6年度契約状況調査票!$F:$AW,31,FALSE),(IF(P72="分担契約/単価契約","単価契約"&amp;CHAR(10)&amp;"予定調達総額 "&amp;TEXT(VLOOKUP(A72,[9]令和6年度契約状況調査票!$F:$AW,15,FALSE),"#,##0円")&amp;CHAR(10)&amp;"分担契約"&amp;CHAR(10)&amp;VLOOKUP(A72,[9]令和6年度契約状況調査票!$F:$AW,31,FALSE),IF(P72="分担契約","分担契約"&amp;CHAR(10)&amp;"契約総額 "&amp;TEXT(VLOOKUP(A72,[9]令和6年度契約状況調査票!$F:$AW,15,FALSE),"#,##0円")&amp;CHAR(10)&amp;VLOOKUP(A72,[9]令和6年度契約状況調査票!$F:$AW,31,FALSE),IF(P72="単価契約","単価契約"&amp;CHAR(10)&amp;"予定調達総額 "&amp;TEXT(VLOOKUP(A72,[9]令和6年度契約状況調査票!$F:$AW,15,FALSE),"#,##0円")&amp;CHAR(10)&amp;VLOOKUP(A72,[9]令和6年度契約状況調査票!$F:$AW,31,FALSE),VLOOKUP(A72,[9]令和6年度契約状況調査票!$F:$AW,31,FALSE))))))))</f>
        <v/>
      </c>
      <c r="P72" s="12" t="str">
        <f>IF(A72="","",VLOOKUP(A72,[9]令和6年度契約状況調査票!$F:$CE,52,FALSE))</f>
        <v/>
      </c>
    </row>
    <row r="73" spans="1:16" s="12" customFormat="1" ht="69.95" customHeight="1">
      <c r="A73" s="7" t="str">
        <f>IF(MAX([9]令和6年度契約状況調査票!F28:F92)&gt;=ROW()-5,ROW()-5,"")</f>
        <v/>
      </c>
      <c r="B73" s="2" t="str">
        <f>IF(A73="","",VLOOKUP(A73,[9]令和6年度契約状況調査票!$F:$AW,4,FALSE))</f>
        <v/>
      </c>
      <c r="C73" s="1" t="str">
        <f>IF(A73="","",VLOOKUP(A73,[9]令和6年度契約状況調査票!$F:$AW,5,FALSE))</f>
        <v/>
      </c>
      <c r="D73" s="16" t="str">
        <f>IF(A73="","",VLOOKUP(A73,[9]令和6年度契約状況調査票!$F:$AW,8,FALSE))</f>
        <v/>
      </c>
      <c r="E73" s="2" t="str">
        <f>IF(A73="","",VLOOKUP(A73,[9]令和6年度契約状況調査票!$F:$AW,9,FALSE))</f>
        <v/>
      </c>
      <c r="F73" s="3" t="str">
        <f>IF(A73="","",VLOOKUP(A73,[9]令和6年度契約状況調査票!$F:$AW,10,FALSE))</f>
        <v/>
      </c>
      <c r="G73" s="17" t="str">
        <f>IF(A73="","",VLOOKUP(A73,[9]令和6年度契約状況調査票!$F:$AW,30,FALSE))</f>
        <v/>
      </c>
      <c r="H73" s="4" t="str">
        <f>IF(A73="","",IF(VLOOKUP(A73,[9]令和6年度契約状況調査票!$F:$AW,13,FALSE)="他官署で調達手続きを実施のため","他官署で調達手続きを実施のため",IF(VLOOKUP(A73,[9]令和6年度契約状況調査票!$F:$AW,20,FALSE)="②同種の他の契約の予定価格を類推されるおそれがあるため公表しない","同種の他の契約の予定価格を類推されるおそれがあるため公表しない",IF(VLOOKUP(A73,[9]令和6年度契約状況調査票!$F:$AW,20,FALSE)="－","－",IF(VLOOKUP(A73,[9]令和6年度契約状況調査票!$F:$AW,6,FALSE)&lt;&gt;"",TEXT(VLOOKUP(A73,[9]令和6年度契約状況調査票!$F:$AW,13,FALSE),"#,##0円")&amp;CHAR(10)&amp;"(A)",VLOOKUP(A73,[9]令和6年度契約状況調査票!$F:$AW,13,FALSE))))))</f>
        <v/>
      </c>
      <c r="I73" s="4" t="str">
        <f>IF(A73="","",VLOOKUP(A73,[9]令和6年度契約状況調査票!$F:$AW,14,FALSE))</f>
        <v/>
      </c>
      <c r="J73" s="5" t="str">
        <f>IF(A73="","",IF(VLOOKUP(A73,[9]令和6年度契約状況調査票!$F:$AW,13,FALSE)="他官署で調達手続きを実施のため","－",IF(VLOOKUP(A73,[9]令和6年度契約状況調査票!$F:$AW,20,FALSE)="②同種の他の契約の予定価格を類推されるおそれがあるため公表しない","－",IF(VLOOKUP(A73,[9]令和6年度契約状況調査票!$F:$AW,20,FALSE)="－","－",IF(VLOOKUP(A73,[9]令和6年度契約状況調査票!$F:$AW,6,FALSE)&lt;&gt;"",TEXT(VLOOKUP(A73,[9]令和6年度契約状況調査票!$F:$AW,16,FALSE),"#.0%")&amp;CHAR(10)&amp;"(B/A×100)",VLOOKUP(A73,[9]令和6年度契約状況調査票!$F:$AW,16,FALSE))))))</f>
        <v/>
      </c>
      <c r="K73" s="18"/>
      <c r="L73" s="5" t="str">
        <f>IF(A73="","",IF(VLOOKUP(A73,[9]令和6年度契約状況調査票!$F:$AW,26,FALSE)="①公益社団法人","公社",IF(VLOOKUP(A73,[9]令和6年度契約状況調査票!$F:$AW,26,FALSE)="②公益財団法人","公財","")))</f>
        <v/>
      </c>
      <c r="M73" s="5" t="str">
        <f>IF(A73="","",VLOOKUP(A73,[9]令和6年度契約状況調査票!$F:$AW,27,FALSE))</f>
        <v/>
      </c>
      <c r="N73" s="18" t="str">
        <f>IF(A73="","",IF(VLOOKUP(A73,[9]令和6年度契約状況調査票!$F:$AW,12,FALSE)="国所管",VLOOKUP(A73,[9]令和6年度契約状況調査票!$F:$AW,23,FALSE),""))</f>
        <v/>
      </c>
      <c r="O73" s="6" t="str">
        <f>IF(A73="","",IF(AND(Q73="○",P73="分担契約/単価契約"),"単価契約"&amp;CHAR(10)&amp;"予定調達総額 "&amp;TEXT(VLOOKUP(A73,[9]令和6年度契約状況調査票!$F:$AW,15,FALSE),"#,##0円")&amp;"(B)"&amp;CHAR(10)&amp;"分担契約"&amp;CHAR(10)&amp;VLOOKUP(A73,[9]令和6年度契約状況調査票!$F:$AW,31,FALSE),IF(AND(Q73="○",P73="分担契約"),"分担契約"&amp;CHAR(10)&amp;"契約総額 "&amp;TEXT(VLOOKUP(A73,[9]令和6年度契約状況調査票!$F:$AW,15,FALSE),"#,##0円")&amp;"(B)"&amp;CHAR(10)&amp;VLOOKUP(A73,[9]令和6年度契約状況調査票!$F:$AW,31,FALSE),(IF(P73="分担契約/単価契約","単価契約"&amp;CHAR(10)&amp;"予定調達総額 "&amp;TEXT(VLOOKUP(A73,[9]令和6年度契約状況調査票!$F:$AW,15,FALSE),"#,##0円")&amp;CHAR(10)&amp;"分担契約"&amp;CHAR(10)&amp;VLOOKUP(A73,[9]令和6年度契約状況調査票!$F:$AW,31,FALSE),IF(P73="分担契約","分担契約"&amp;CHAR(10)&amp;"契約総額 "&amp;TEXT(VLOOKUP(A73,[9]令和6年度契約状況調査票!$F:$AW,15,FALSE),"#,##0円")&amp;CHAR(10)&amp;VLOOKUP(A73,[9]令和6年度契約状況調査票!$F:$AW,31,FALSE),IF(P73="単価契約","単価契約"&amp;CHAR(10)&amp;"予定調達総額 "&amp;TEXT(VLOOKUP(A73,[9]令和6年度契約状況調査票!$F:$AW,15,FALSE),"#,##0円")&amp;CHAR(10)&amp;VLOOKUP(A73,[9]令和6年度契約状況調査票!$F:$AW,31,FALSE),VLOOKUP(A73,[9]令和6年度契約状況調査票!$F:$AW,31,FALSE))))))))</f>
        <v/>
      </c>
      <c r="P73" s="12" t="str">
        <f>IF(A73="","",VLOOKUP(A73,[9]令和6年度契約状況調査票!$F:$CE,52,FALSE))</f>
        <v/>
      </c>
    </row>
    <row r="74" spans="1:16" s="12" customFormat="1" ht="69.95" customHeight="1">
      <c r="A74" s="7" t="str">
        <f>IF(MAX([9]令和6年度契約状況調査票!F28:F93)&gt;=ROW()-5,ROW()-5,"")</f>
        <v/>
      </c>
      <c r="B74" s="2" t="str">
        <f>IF(A74="","",VLOOKUP(A74,[9]令和6年度契約状況調査票!$F:$AW,4,FALSE))</f>
        <v/>
      </c>
      <c r="C74" s="1" t="str">
        <f>IF(A74="","",VLOOKUP(A74,[9]令和6年度契約状況調査票!$F:$AW,5,FALSE))</f>
        <v/>
      </c>
      <c r="D74" s="16" t="str">
        <f>IF(A74="","",VLOOKUP(A74,[9]令和6年度契約状況調査票!$F:$AW,8,FALSE))</f>
        <v/>
      </c>
      <c r="E74" s="2" t="str">
        <f>IF(A74="","",VLOOKUP(A74,[9]令和6年度契約状況調査票!$F:$AW,9,FALSE))</f>
        <v/>
      </c>
      <c r="F74" s="3" t="str">
        <f>IF(A74="","",VLOOKUP(A74,[9]令和6年度契約状況調査票!$F:$AW,10,FALSE))</f>
        <v/>
      </c>
      <c r="G74" s="17" t="str">
        <f>IF(A74="","",VLOOKUP(A74,[9]令和6年度契約状況調査票!$F:$AW,30,FALSE))</f>
        <v/>
      </c>
      <c r="H74" s="4" t="str">
        <f>IF(A74="","",IF(VLOOKUP(A74,[9]令和6年度契約状況調査票!$F:$AW,13,FALSE)="他官署で調達手続きを実施のため","他官署で調達手続きを実施のため",IF(VLOOKUP(A74,[9]令和6年度契約状況調査票!$F:$AW,20,FALSE)="②同種の他の契約の予定価格を類推されるおそれがあるため公表しない","同種の他の契約の予定価格を類推されるおそれがあるため公表しない",IF(VLOOKUP(A74,[9]令和6年度契約状況調査票!$F:$AW,20,FALSE)="－","－",IF(VLOOKUP(A74,[9]令和6年度契約状況調査票!$F:$AW,6,FALSE)&lt;&gt;"",TEXT(VLOOKUP(A74,[9]令和6年度契約状況調査票!$F:$AW,13,FALSE),"#,##0円")&amp;CHAR(10)&amp;"(A)",VLOOKUP(A74,[9]令和6年度契約状況調査票!$F:$AW,13,FALSE))))))</f>
        <v/>
      </c>
      <c r="I74" s="4" t="str">
        <f>IF(A74="","",VLOOKUP(A74,[9]令和6年度契約状況調査票!$F:$AW,14,FALSE))</f>
        <v/>
      </c>
      <c r="J74" s="5" t="str">
        <f>IF(A74="","",IF(VLOOKUP(A74,[9]令和6年度契約状況調査票!$F:$AW,13,FALSE)="他官署で調達手続きを実施のため","－",IF(VLOOKUP(A74,[9]令和6年度契約状況調査票!$F:$AW,20,FALSE)="②同種の他の契約の予定価格を類推されるおそれがあるため公表しない","－",IF(VLOOKUP(A74,[9]令和6年度契約状況調査票!$F:$AW,20,FALSE)="－","－",IF(VLOOKUP(A74,[9]令和6年度契約状況調査票!$F:$AW,6,FALSE)&lt;&gt;"",TEXT(VLOOKUP(A74,[9]令和6年度契約状況調査票!$F:$AW,16,FALSE),"#.0%")&amp;CHAR(10)&amp;"(B/A×100)",VLOOKUP(A74,[9]令和6年度契約状況調査票!$F:$AW,16,FALSE))))))</f>
        <v/>
      </c>
      <c r="K74" s="18"/>
      <c r="L74" s="5" t="str">
        <f>IF(A74="","",IF(VLOOKUP(A74,[9]令和6年度契約状況調査票!$F:$AW,26,FALSE)="①公益社団法人","公社",IF(VLOOKUP(A74,[9]令和6年度契約状況調査票!$F:$AW,26,FALSE)="②公益財団法人","公財","")))</f>
        <v/>
      </c>
      <c r="M74" s="5" t="str">
        <f>IF(A74="","",VLOOKUP(A74,[9]令和6年度契約状況調査票!$F:$AW,27,FALSE))</f>
        <v/>
      </c>
      <c r="N74" s="18" t="str">
        <f>IF(A74="","",IF(VLOOKUP(A74,[9]令和6年度契約状況調査票!$F:$AW,12,FALSE)="国所管",VLOOKUP(A74,[9]令和6年度契約状況調査票!$F:$AW,23,FALSE),""))</f>
        <v/>
      </c>
      <c r="O74" s="6" t="str">
        <f>IF(A74="","",IF(AND(Q74="○",P74="分担契約/単価契約"),"単価契約"&amp;CHAR(10)&amp;"予定調達総額 "&amp;TEXT(VLOOKUP(A74,[9]令和6年度契約状況調査票!$F:$AW,15,FALSE),"#,##0円")&amp;"(B)"&amp;CHAR(10)&amp;"分担契約"&amp;CHAR(10)&amp;VLOOKUP(A74,[9]令和6年度契約状況調査票!$F:$AW,31,FALSE),IF(AND(Q74="○",P74="分担契約"),"分担契約"&amp;CHAR(10)&amp;"契約総額 "&amp;TEXT(VLOOKUP(A74,[9]令和6年度契約状況調査票!$F:$AW,15,FALSE),"#,##0円")&amp;"(B)"&amp;CHAR(10)&amp;VLOOKUP(A74,[9]令和6年度契約状況調査票!$F:$AW,31,FALSE),(IF(P74="分担契約/単価契約","単価契約"&amp;CHAR(10)&amp;"予定調達総額 "&amp;TEXT(VLOOKUP(A74,[9]令和6年度契約状況調査票!$F:$AW,15,FALSE),"#,##0円")&amp;CHAR(10)&amp;"分担契約"&amp;CHAR(10)&amp;VLOOKUP(A74,[9]令和6年度契約状況調査票!$F:$AW,31,FALSE),IF(P74="分担契約","分担契約"&amp;CHAR(10)&amp;"契約総額 "&amp;TEXT(VLOOKUP(A74,[9]令和6年度契約状況調査票!$F:$AW,15,FALSE),"#,##0円")&amp;CHAR(10)&amp;VLOOKUP(A74,[9]令和6年度契約状況調査票!$F:$AW,31,FALSE),IF(P74="単価契約","単価契約"&amp;CHAR(10)&amp;"予定調達総額 "&amp;TEXT(VLOOKUP(A74,[9]令和6年度契約状況調査票!$F:$AW,15,FALSE),"#,##0円")&amp;CHAR(10)&amp;VLOOKUP(A74,[9]令和6年度契約状況調査票!$F:$AW,31,FALSE),VLOOKUP(A74,[9]令和6年度契約状況調査票!$F:$AW,31,FALSE))))))))</f>
        <v/>
      </c>
      <c r="P74" s="12" t="str">
        <f>IF(A74="","",VLOOKUP(A74,[9]令和6年度契約状況調査票!$F:$CE,52,FALSE))</f>
        <v/>
      </c>
    </row>
    <row r="75" spans="1:16" s="12" customFormat="1" ht="69.95" customHeight="1">
      <c r="A75" s="7" t="str">
        <f>IF(MAX([9]令和6年度契約状況調査票!F28:F94)&gt;=ROW()-5,ROW()-5,"")</f>
        <v/>
      </c>
      <c r="B75" s="2" t="str">
        <f>IF(A75="","",VLOOKUP(A75,[9]令和6年度契約状況調査票!$F:$AW,4,FALSE))</f>
        <v/>
      </c>
      <c r="C75" s="1" t="str">
        <f>IF(A75="","",VLOOKUP(A75,[9]令和6年度契約状況調査票!$F:$AW,5,FALSE))</f>
        <v/>
      </c>
      <c r="D75" s="16" t="str">
        <f>IF(A75="","",VLOOKUP(A75,[9]令和6年度契約状況調査票!$F:$AW,8,FALSE))</f>
        <v/>
      </c>
      <c r="E75" s="2" t="str">
        <f>IF(A75="","",VLOOKUP(A75,[9]令和6年度契約状況調査票!$F:$AW,9,FALSE))</f>
        <v/>
      </c>
      <c r="F75" s="3" t="str">
        <f>IF(A75="","",VLOOKUP(A75,[9]令和6年度契約状況調査票!$F:$AW,10,FALSE))</f>
        <v/>
      </c>
      <c r="G75" s="17" t="str">
        <f>IF(A75="","",VLOOKUP(A75,[9]令和6年度契約状況調査票!$F:$AW,30,FALSE))</f>
        <v/>
      </c>
      <c r="H75" s="4" t="str">
        <f>IF(A75="","",IF(VLOOKUP(A75,[9]令和6年度契約状況調査票!$F:$AW,13,FALSE)="他官署で調達手続きを実施のため","他官署で調達手続きを実施のため",IF(VLOOKUP(A75,[9]令和6年度契約状況調査票!$F:$AW,20,FALSE)="②同種の他の契約の予定価格を類推されるおそれがあるため公表しない","同種の他の契約の予定価格を類推されるおそれがあるため公表しない",IF(VLOOKUP(A75,[9]令和6年度契約状況調査票!$F:$AW,20,FALSE)="－","－",IF(VLOOKUP(A75,[9]令和6年度契約状況調査票!$F:$AW,6,FALSE)&lt;&gt;"",TEXT(VLOOKUP(A75,[9]令和6年度契約状況調査票!$F:$AW,13,FALSE),"#,##0円")&amp;CHAR(10)&amp;"(A)",VLOOKUP(A75,[9]令和6年度契約状況調査票!$F:$AW,13,FALSE))))))</f>
        <v/>
      </c>
      <c r="I75" s="4" t="str">
        <f>IF(A75="","",VLOOKUP(A75,[9]令和6年度契約状況調査票!$F:$AW,14,FALSE))</f>
        <v/>
      </c>
      <c r="J75" s="5" t="str">
        <f>IF(A75="","",IF(VLOOKUP(A75,[9]令和6年度契約状況調査票!$F:$AW,13,FALSE)="他官署で調達手続きを実施のため","－",IF(VLOOKUP(A75,[9]令和6年度契約状況調査票!$F:$AW,20,FALSE)="②同種の他の契約の予定価格を類推されるおそれがあるため公表しない","－",IF(VLOOKUP(A75,[9]令和6年度契約状況調査票!$F:$AW,20,FALSE)="－","－",IF(VLOOKUP(A75,[9]令和6年度契約状況調査票!$F:$AW,6,FALSE)&lt;&gt;"",TEXT(VLOOKUP(A75,[9]令和6年度契約状況調査票!$F:$AW,16,FALSE),"#.0%")&amp;CHAR(10)&amp;"(B/A×100)",VLOOKUP(A75,[9]令和6年度契約状況調査票!$F:$AW,16,FALSE))))))</f>
        <v/>
      </c>
      <c r="K75" s="18"/>
      <c r="L75" s="5" t="str">
        <f>IF(A75="","",IF(VLOOKUP(A75,[9]令和6年度契約状況調査票!$F:$AW,26,FALSE)="①公益社団法人","公社",IF(VLOOKUP(A75,[9]令和6年度契約状況調査票!$F:$AW,26,FALSE)="②公益財団法人","公財","")))</f>
        <v/>
      </c>
      <c r="M75" s="5" t="str">
        <f>IF(A75="","",VLOOKUP(A75,[9]令和6年度契約状況調査票!$F:$AW,27,FALSE))</f>
        <v/>
      </c>
      <c r="N75" s="18" t="str">
        <f>IF(A75="","",IF(VLOOKUP(A75,[9]令和6年度契約状況調査票!$F:$AW,12,FALSE)="国所管",VLOOKUP(A75,[9]令和6年度契約状況調査票!$F:$AW,23,FALSE),""))</f>
        <v/>
      </c>
      <c r="O75" s="6" t="str">
        <f>IF(A75="","",IF(AND(Q75="○",P75="分担契約/単価契約"),"単価契約"&amp;CHAR(10)&amp;"予定調達総額 "&amp;TEXT(VLOOKUP(A75,[9]令和6年度契約状況調査票!$F:$AW,15,FALSE),"#,##0円")&amp;"(B)"&amp;CHAR(10)&amp;"分担契約"&amp;CHAR(10)&amp;VLOOKUP(A75,[9]令和6年度契約状況調査票!$F:$AW,31,FALSE),IF(AND(Q75="○",P75="分担契約"),"分担契約"&amp;CHAR(10)&amp;"契約総額 "&amp;TEXT(VLOOKUP(A75,[9]令和6年度契約状況調査票!$F:$AW,15,FALSE),"#,##0円")&amp;"(B)"&amp;CHAR(10)&amp;VLOOKUP(A75,[9]令和6年度契約状況調査票!$F:$AW,31,FALSE),(IF(P75="分担契約/単価契約","単価契約"&amp;CHAR(10)&amp;"予定調達総額 "&amp;TEXT(VLOOKUP(A75,[9]令和6年度契約状況調査票!$F:$AW,15,FALSE),"#,##0円")&amp;CHAR(10)&amp;"分担契約"&amp;CHAR(10)&amp;VLOOKUP(A75,[9]令和6年度契約状況調査票!$F:$AW,31,FALSE),IF(P75="分担契約","分担契約"&amp;CHAR(10)&amp;"契約総額 "&amp;TEXT(VLOOKUP(A75,[9]令和6年度契約状況調査票!$F:$AW,15,FALSE),"#,##0円")&amp;CHAR(10)&amp;VLOOKUP(A75,[9]令和6年度契約状況調査票!$F:$AW,31,FALSE),IF(P75="単価契約","単価契約"&amp;CHAR(10)&amp;"予定調達総額 "&amp;TEXT(VLOOKUP(A75,[9]令和6年度契約状況調査票!$F:$AW,15,FALSE),"#,##0円")&amp;CHAR(10)&amp;VLOOKUP(A75,[9]令和6年度契約状況調査票!$F:$AW,31,FALSE),VLOOKUP(A75,[9]令和6年度契約状況調査票!$F:$AW,31,FALSE))))))))</f>
        <v/>
      </c>
      <c r="P75" s="12" t="str">
        <f>IF(A75="","",VLOOKUP(A75,[9]令和6年度契約状況調査票!$F:$CE,52,FALSE))</f>
        <v/>
      </c>
    </row>
    <row r="76" spans="1:16" s="12" customFormat="1" ht="69.95" customHeight="1">
      <c r="A76" s="7" t="str">
        <f>IF(MAX([9]令和6年度契約状況調査票!F28:F95)&gt;=ROW()-5,ROW()-5,"")</f>
        <v/>
      </c>
      <c r="B76" s="2" t="str">
        <f>IF(A76="","",VLOOKUP(A76,[9]令和6年度契約状況調査票!$F:$AW,4,FALSE))</f>
        <v/>
      </c>
      <c r="C76" s="1" t="str">
        <f>IF(A76="","",VLOOKUP(A76,[9]令和6年度契約状況調査票!$F:$AW,5,FALSE))</f>
        <v/>
      </c>
      <c r="D76" s="16" t="str">
        <f>IF(A76="","",VLOOKUP(A76,[9]令和6年度契約状況調査票!$F:$AW,8,FALSE))</f>
        <v/>
      </c>
      <c r="E76" s="2" t="str">
        <f>IF(A76="","",VLOOKUP(A76,[9]令和6年度契約状況調査票!$F:$AW,9,FALSE))</f>
        <v/>
      </c>
      <c r="F76" s="3" t="str">
        <f>IF(A76="","",VLOOKUP(A76,[9]令和6年度契約状況調査票!$F:$AW,10,FALSE))</f>
        <v/>
      </c>
      <c r="G76" s="17" t="str">
        <f>IF(A76="","",VLOOKUP(A76,[9]令和6年度契約状況調査票!$F:$AW,30,FALSE))</f>
        <v/>
      </c>
      <c r="H76" s="4" t="str">
        <f>IF(A76="","",IF(VLOOKUP(A76,[9]令和6年度契約状況調査票!$F:$AW,13,FALSE)="他官署で調達手続きを実施のため","他官署で調達手続きを実施のため",IF(VLOOKUP(A76,[9]令和6年度契約状況調査票!$F:$AW,20,FALSE)="②同種の他の契約の予定価格を類推されるおそれがあるため公表しない","同種の他の契約の予定価格を類推されるおそれがあるため公表しない",IF(VLOOKUP(A76,[9]令和6年度契約状況調査票!$F:$AW,20,FALSE)="－","－",IF(VLOOKUP(A76,[9]令和6年度契約状況調査票!$F:$AW,6,FALSE)&lt;&gt;"",TEXT(VLOOKUP(A76,[9]令和6年度契約状況調査票!$F:$AW,13,FALSE),"#,##0円")&amp;CHAR(10)&amp;"(A)",VLOOKUP(A76,[9]令和6年度契約状況調査票!$F:$AW,13,FALSE))))))</f>
        <v/>
      </c>
      <c r="I76" s="4" t="str">
        <f>IF(A76="","",VLOOKUP(A76,[9]令和6年度契約状況調査票!$F:$AW,14,FALSE))</f>
        <v/>
      </c>
      <c r="J76" s="5" t="str">
        <f>IF(A76="","",IF(VLOOKUP(A76,[9]令和6年度契約状況調査票!$F:$AW,13,FALSE)="他官署で調達手続きを実施のため","－",IF(VLOOKUP(A76,[9]令和6年度契約状況調査票!$F:$AW,20,FALSE)="②同種の他の契約の予定価格を類推されるおそれがあるため公表しない","－",IF(VLOOKUP(A76,[9]令和6年度契約状況調査票!$F:$AW,20,FALSE)="－","－",IF(VLOOKUP(A76,[9]令和6年度契約状況調査票!$F:$AW,6,FALSE)&lt;&gt;"",TEXT(VLOOKUP(A76,[9]令和6年度契約状況調査票!$F:$AW,16,FALSE),"#.0%")&amp;CHAR(10)&amp;"(B/A×100)",VLOOKUP(A76,[9]令和6年度契約状況調査票!$F:$AW,16,FALSE))))))</f>
        <v/>
      </c>
      <c r="K76" s="18"/>
      <c r="L76" s="5" t="str">
        <f>IF(A76="","",IF(VLOOKUP(A76,[9]令和6年度契約状況調査票!$F:$AW,26,FALSE)="①公益社団法人","公社",IF(VLOOKUP(A76,[9]令和6年度契約状況調査票!$F:$AW,26,FALSE)="②公益財団法人","公財","")))</f>
        <v/>
      </c>
      <c r="M76" s="5" t="str">
        <f>IF(A76="","",VLOOKUP(A76,[9]令和6年度契約状況調査票!$F:$AW,27,FALSE))</f>
        <v/>
      </c>
      <c r="N76" s="18" t="str">
        <f>IF(A76="","",IF(VLOOKUP(A76,[9]令和6年度契約状況調査票!$F:$AW,12,FALSE)="国所管",VLOOKUP(A76,[9]令和6年度契約状況調査票!$F:$AW,23,FALSE),""))</f>
        <v/>
      </c>
      <c r="O76" s="6" t="str">
        <f>IF(A76="","",IF(AND(Q76="○",P76="分担契約/単価契約"),"単価契約"&amp;CHAR(10)&amp;"予定調達総額 "&amp;TEXT(VLOOKUP(A76,[9]令和6年度契約状況調査票!$F:$AW,15,FALSE),"#,##0円")&amp;"(B)"&amp;CHAR(10)&amp;"分担契約"&amp;CHAR(10)&amp;VLOOKUP(A76,[9]令和6年度契約状況調査票!$F:$AW,31,FALSE),IF(AND(Q76="○",P76="分担契約"),"分担契約"&amp;CHAR(10)&amp;"契約総額 "&amp;TEXT(VLOOKUP(A76,[9]令和6年度契約状況調査票!$F:$AW,15,FALSE),"#,##0円")&amp;"(B)"&amp;CHAR(10)&amp;VLOOKUP(A76,[9]令和6年度契約状況調査票!$F:$AW,31,FALSE),(IF(P76="分担契約/単価契約","単価契約"&amp;CHAR(10)&amp;"予定調達総額 "&amp;TEXT(VLOOKUP(A76,[9]令和6年度契約状況調査票!$F:$AW,15,FALSE),"#,##0円")&amp;CHAR(10)&amp;"分担契約"&amp;CHAR(10)&amp;VLOOKUP(A76,[9]令和6年度契約状況調査票!$F:$AW,31,FALSE),IF(P76="分担契約","分担契約"&amp;CHAR(10)&amp;"契約総額 "&amp;TEXT(VLOOKUP(A76,[9]令和6年度契約状況調査票!$F:$AW,15,FALSE),"#,##0円")&amp;CHAR(10)&amp;VLOOKUP(A76,[9]令和6年度契約状況調査票!$F:$AW,31,FALSE),IF(P76="単価契約","単価契約"&amp;CHAR(10)&amp;"予定調達総額 "&amp;TEXT(VLOOKUP(A76,[9]令和6年度契約状況調査票!$F:$AW,15,FALSE),"#,##0円")&amp;CHAR(10)&amp;VLOOKUP(A76,[9]令和6年度契約状況調査票!$F:$AW,31,FALSE),VLOOKUP(A76,[9]令和6年度契約状況調査票!$F:$AW,31,FALSE))))))))</f>
        <v/>
      </c>
      <c r="P76" s="12" t="str">
        <f>IF(A76="","",VLOOKUP(A76,[9]令和6年度契約状況調査票!$F:$CE,52,FALSE))</f>
        <v/>
      </c>
    </row>
    <row r="77" spans="1:16" s="12" customFormat="1" ht="69.95" customHeight="1">
      <c r="A77" s="7" t="str">
        <f>IF(MAX([9]令和6年度契約状況調査票!F28:F96)&gt;=ROW()-5,ROW()-5,"")</f>
        <v/>
      </c>
      <c r="B77" s="2" t="str">
        <f>IF(A77="","",VLOOKUP(A77,[9]令和6年度契約状況調査票!$F:$AW,4,FALSE))</f>
        <v/>
      </c>
      <c r="C77" s="1" t="str">
        <f>IF(A77="","",VLOOKUP(A77,[9]令和6年度契約状況調査票!$F:$AW,5,FALSE))</f>
        <v/>
      </c>
      <c r="D77" s="16" t="str">
        <f>IF(A77="","",VLOOKUP(A77,[9]令和6年度契約状況調査票!$F:$AW,8,FALSE))</f>
        <v/>
      </c>
      <c r="E77" s="2" t="str">
        <f>IF(A77="","",VLOOKUP(A77,[9]令和6年度契約状況調査票!$F:$AW,9,FALSE))</f>
        <v/>
      </c>
      <c r="F77" s="3" t="str">
        <f>IF(A77="","",VLOOKUP(A77,[9]令和6年度契約状況調査票!$F:$AW,10,FALSE))</f>
        <v/>
      </c>
      <c r="G77" s="17" t="str">
        <f>IF(A77="","",VLOOKUP(A77,[9]令和6年度契約状況調査票!$F:$AW,30,FALSE))</f>
        <v/>
      </c>
      <c r="H77" s="4" t="str">
        <f>IF(A77="","",IF(VLOOKUP(A77,[9]令和6年度契約状況調査票!$F:$AW,13,FALSE)="他官署で調達手続きを実施のため","他官署で調達手続きを実施のため",IF(VLOOKUP(A77,[9]令和6年度契約状況調査票!$F:$AW,20,FALSE)="②同種の他の契約の予定価格を類推されるおそれがあるため公表しない","同種の他の契約の予定価格を類推されるおそれがあるため公表しない",IF(VLOOKUP(A77,[9]令和6年度契約状況調査票!$F:$AW,20,FALSE)="－","－",IF(VLOOKUP(A77,[9]令和6年度契約状況調査票!$F:$AW,6,FALSE)&lt;&gt;"",TEXT(VLOOKUP(A77,[9]令和6年度契約状況調査票!$F:$AW,13,FALSE),"#,##0円")&amp;CHAR(10)&amp;"(A)",VLOOKUP(A77,[9]令和6年度契約状況調査票!$F:$AW,13,FALSE))))))</f>
        <v/>
      </c>
      <c r="I77" s="4" t="str">
        <f>IF(A77="","",VLOOKUP(A77,[9]令和6年度契約状況調査票!$F:$AW,14,FALSE))</f>
        <v/>
      </c>
      <c r="J77" s="5" t="str">
        <f>IF(A77="","",IF(VLOOKUP(A77,[9]令和6年度契約状況調査票!$F:$AW,13,FALSE)="他官署で調達手続きを実施のため","－",IF(VLOOKUP(A77,[9]令和6年度契約状況調査票!$F:$AW,20,FALSE)="②同種の他の契約の予定価格を類推されるおそれがあるため公表しない","－",IF(VLOOKUP(A77,[9]令和6年度契約状況調査票!$F:$AW,20,FALSE)="－","－",IF(VLOOKUP(A77,[9]令和6年度契約状況調査票!$F:$AW,6,FALSE)&lt;&gt;"",TEXT(VLOOKUP(A77,[9]令和6年度契約状況調査票!$F:$AW,16,FALSE),"#.0%")&amp;CHAR(10)&amp;"(B/A×100)",VLOOKUP(A77,[9]令和6年度契約状況調査票!$F:$AW,16,FALSE))))))</f>
        <v/>
      </c>
      <c r="K77" s="18"/>
      <c r="L77" s="5" t="str">
        <f>IF(A77="","",IF(VLOOKUP(A77,[9]令和6年度契約状況調査票!$F:$AW,26,FALSE)="①公益社団法人","公社",IF(VLOOKUP(A77,[9]令和6年度契約状況調査票!$F:$AW,26,FALSE)="②公益財団法人","公財","")))</f>
        <v/>
      </c>
      <c r="M77" s="5" t="str">
        <f>IF(A77="","",VLOOKUP(A77,[9]令和6年度契約状況調査票!$F:$AW,27,FALSE))</f>
        <v/>
      </c>
      <c r="N77" s="18" t="str">
        <f>IF(A77="","",IF(VLOOKUP(A77,[9]令和6年度契約状況調査票!$F:$AW,12,FALSE)="国所管",VLOOKUP(A77,[9]令和6年度契約状況調査票!$F:$AW,23,FALSE),""))</f>
        <v/>
      </c>
      <c r="O77" s="6" t="str">
        <f>IF(A77="","",IF(AND(Q77="○",P77="分担契約/単価契約"),"単価契約"&amp;CHAR(10)&amp;"予定調達総額 "&amp;TEXT(VLOOKUP(A77,[9]令和6年度契約状況調査票!$F:$AW,15,FALSE),"#,##0円")&amp;"(B)"&amp;CHAR(10)&amp;"分担契約"&amp;CHAR(10)&amp;VLOOKUP(A77,[9]令和6年度契約状況調査票!$F:$AW,31,FALSE),IF(AND(Q77="○",P77="分担契約"),"分担契約"&amp;CHAR(10)&amp;"契約総額 "&amp;TEXT(VLOOKUP(A77,[9]令和6年度契約状況調査票!$F:$AW,15,FALSE),"#,##0円")&amp;"(B)"&amp;CHAR(10)&amp;VLOOKUP(A77,[9]令和6年度契約状況調査票!$F:$AW,31,FALSE),(IF(P77="分担契約/単価契約","単価契約"&amp;CHAR(10)&amp;"予定調達総額 "&amp;TEXT(VLOOKUP(A77,[9]令和6年度契約状況調査票!$F:$AW,15,FALSE),"#,##0円")&amp;CHAR(10)&amp;"分担契約"&amp;CHAR(10)&amp;VLOOKUP(A77,[9]令和6年度契約状況調査票!$F:$AW,31,FALSE),IF(P77="分担契約","分担契約"&amp;CHAR(10)&amp;"契約総額 "&amp;TEXT(VLOOKUP(A77,[9]令和6年度契約状況調査票!$F:$AW,15,FALSE),"#,##0円")&amp;CHAR(10)&amp;VLOOKUP(A77,[9]令和6年度契約状況調査票!$F:$AW,31,FALSE),IF(P77="単価契約","単価契約"&amp;CHAR(10)&amp;"予定調達総額 "&amp;TEXT(VLOOKUP(A77,[9]令和6年度契約状況調査票!$F:$AW,15,FALSE),"#,##0円")&amp;CHAR(10)&amp;VLOOKUP(A77,[9]令和6年度契約状況調査票!$F:$AW,31,FALSE),VLOOKUP(A77,[9]令和6年度契約状況調査票!$F:$AW,31,FALSE))))))))</f>
        <v/>
      </c>
      <c r="P77" s="12" t="str">
        <f>IF(A77="","",VLOOKUP(A77,[9]令和6年度契約状況調査票!$F:$CE,52,FALSE))</f>
        <v/>
      </c>
    </row>
    <row r="78" spans="1:16" s="12" customFormat="1" ht="69.95" customHeight="1">
      <c r="A78" s="7" t="str">
        <f>IF(MAX([9]令和6年度契約状況調査票!F28:F97)&gt;=ROW()-5,ROW()-5,"")</f>
        <v/>
      </c>
      <c r="B78" s="2" t="str">
        <f>IF(A78="","",VLOOKUP(A78,[9]令和6年度契約状況調査票!$F:$AW,4,FALSE))</f>
        <v/>
      </c>
      <c r="C78" s="1" t="str">
        <f>IF(A78="","",VLOOKUP(A78,[9]令和6年度契約状況調査票!$F:$AW,5,FALSE))</f>
        <v/>
      </c>
      <c r="D78" s="16" t="str">
        <f>IF(A78="","",VLOOKUP(A78,[9]令和6年度契約状況調査票!$F:$AW,8,FALSE))</f>
        <v/>
      </c>
      <c r="E78" s="2" t="str">
        <f>IF(A78="","",VLOOKUP(A78,[9]令和6年度契約状況調査票!$F:$AW,9,FALSE))</f>
        <v/>
      </c>
      <c r="F78" s="3" t="str">
        <f>IF(A78="","",VLOOKUP(A78,[9]令和6年度契約状況調査票!$F:$AW,10,FALSE))</f>
        <v/>
      </c>
      <c r="G78" s="17" t="str">
        <f>IF(A78="","",VLOOKUP(A78,[9]令和6年度契約状況調査票!$F:$AW,30,FALSE))</f>
        <v/>
      </c>
      <c r="H78" s="4" t="str">
        <f>IF(A78="","",IF(VLOOKUP(A78,[9]令和6年度契約状況調査票!$F:$AW,13,FALSE)="他官署で調達手続きを実施のため","他官署で調達手続きを実施のため",IF(VLOOKUP(A78,[9]令和6年度契約状況調査票!$F:$AW,20,FALSE)="②同種の他の契約の予定価格を類推されるおそれがあるため公表しない","同種の他の契約の予定価格を類推されるおそれがあるため公表しない",IF(VLOOKUP(A78,[9]令和6年度契約状況調査票!$F:$AW,20,FALSE)="－","－",IF(VLOOKUP(A78,[9]令和6年度契約状況調査票!$F:$AW,6,FALSE)&lt;&gt;"",TEXT(VLOOKUP(A78,[9]令和6年度契約状況調査票!$F:$AW,13,FALSE),"#,##0円")&amp;CHAR(10)&amp;"(A)",VLOOKUP(A78,[9]令和6年度契約状況調査票!$F:$AW,13,FALSE))))))</f>
        <v/>
      </c>
      <c r="I78" s="4" t="str">
        <f>IF(A78="","",VLOOKUP(A78,[9]令和6年度契約状況調査票!$F:$AW,14,FALSE))</f>
        <v/>
      </c>
      <c r="J78" s="5" t="str">
        <f>IF(A78="","",IF(VLOOKUP(A78,[9]令和6年度契約状況調査票!$F:$AW,13,FALSE)="他官署で調達手続きを実施のため","－",IF(VLOOKUP(A78,[9]令和6年度契約状況調査票!$F:$AW,20,FALSE)="②同種の他の契約の予定価格を類推されるおそれがあるため公表しない","－",IF(VLOOKUP(A78,[9]令和6年度契約状況調査票!$F:$AW,20,FALSE)="－","－",IF(VLOOKUP(A78,[9]令和6年度契約状況調査票!$F:$AW,6,FALSE)&lt;&gt;"",TEXT(VLOOKUP(A78,[9]令和6年度契約状況調査票!$F:$AW,16,FALSE),"#.0%")&amp;CHAR(10)&amp;"(B/A×100)",VLOOKUP(A78,[9]令和6年度契約状況調査票!$F:$AW,16,FALSE))))))</f>
        <v/>
      </c>
      <c r="K78" s="18"/>
      <c r="L78" s="5" t="str">
        <f>IF(A78="","",IF(VLOOKUP(A78,[9]令和6年度契約状況調査票!$F:$AW,26,FALSE)="①公益社団法人","公社",IF(VLOOKUP(A78,[9]令和6年度契約状況調査票!$F:$AW,26,FALSE)="②公益財団法人","公財","")))</f>
        <v/>
      </c>
      <c r="M78" s="5" t="str">
        <f>IF(A78="","",VLOOKUP(A78,[9]令和6年度契約状況調査票!$F:$AW,27,FALSE))</f>
        <v/>
      </c>
      <c r="N78" s="18" t="str">
        <f>IF(A78="","",IF(VLOOKUP(A78,[9]令和6年度契約状況調査票!$F:$AW,12,FALSE)="国所管",VLOOKUP(A78,[9]令和6年度契約状況調査票!$F:$AW,23,FALSE),""))</f>
        <v/>
      </c>
      <c r="O78" s="6" t="str">
        <f>IF(A78="","",IF(AND(Q78="○",P78="分担契約/単価契約"),"単価契約"&amp;CHAR(10)&amp;"予定調達総額 "&amp;TEXT(VLOOKUP(A78,[9]令和6年度契約状況調査票!$F:$AW,15,FALSE),"#,##0円")&amp;"(B)"&amp;CHAR(10)&amp;"分担契約"&amp;CHAR(10)&amp;VLOOKUP(A78,[9]令和6年度契約状況調査票!$F:$AW,31,FALSE),IF(AND(Q78="○",P78="分担契約"),"分担契約"&amp;CHAR(10)&amp;"契約総額 "&amp;TEXT(VLOOKUP(A78,[9]令和6年度契約状況調査票!$F:$AW,15,FALSE),"#,##0円")&amp;"(B)"&amp;CHAR(10)&amp;VLOOKUP(A78,[9]令和6年度契約状況調査票!$F:$AW,31,FALSE),(IF(P78="分担契約/単価契約","単価契約"&amp;CHAR(10)&amp;"予定調達総額 "&amp;TEXT(VLOOKUP(A78,[9]令和6年度契約状況調査票!$F:$AW,15,FALSE),"#,##0円")&amp;CHAR(10)&amp;"分担契約"&amp;CHAR(10)&amp;VLOOKUP(A78,[9]令和6年度契約状況調査票!$F:$AW,31,FALSE),IF(P78="分担契約","分担契約"&amp;CHAR(10)&amp;"契約総額 "&amp;TEXT(VLOOKUP(A78,[9]令和6年度契約状況調査票!$F:$AW,15,FALSE),"#,##0円")&amp;CHAR(10)&amp;VLOOKUP(A78,[9]令和6年度契約状況調査票!$F:$AW,31,FALSE),IF(P78="単価契約","単価契約"&amp;CHAR(10)&amp;"予定調達総額 "&amp;TEXT(VLOOKUP(A78,[9]令和6年度契約状況調査票!$F:$AW,15,FALSE),"#,##0円")&amp;CHAR(10)&amp;VLOOKUP(A78,[9]令和6年度契約状況調査票!$F:$AW,31,FALSE),VLOOKUP(A78,[9]令和6年度契約状況調査票!$F:$AW,31,FALSE))))))))</f>
        <v/>
      </c>
      <c r="P78" s="12" t="str">
        <f>IF(A78="","",VLOOKUP(A78,[9]令和6年度契約状況調査票!$F:$CE,52,FALSE))</f>
        <v/>
      </c>
    </row>
    <row r="79" spans="1:16" s="12" customFormat="1" ht="69.95" customHeight="1">
      <c r="A79" s="7" t="str">
        <f>IF(MAX([9]令和6年度契約状況調査票!F28:F98)&gt;=ROW()-5,ROW()-5,"")</f>
        <v/>
      </c>
      <c r="B79" s="2" t="str">
        <f>IF(A79="","",VLOOKUP(A79,[9]令和6年度契約状況調査票!$F:$AW,4,FALSE))</f>
        <v/>
      </c>
      <c r="C79" s="1" t="str">
        <f>IF(A79="","",VLOOKUP(A79,[9]令和6年度契約状況調査票!$F:$AW,5,FALSE))</f>
        <v/>
      </c>
      <c r="D79" s="16" t="str">
        <f>IF(A79="","",VLOOKUP(A79,[9]令和6年度契約状況調査票!$F:$AW,8,FALSE))</f>
        <v/>
      </c>
      <c r="E79" s="2" t="str">
        <f>IF(A79="","",VLOOKUP(A79,[9]令和6年度契約状況調査票!$F:$AW,9,FALSE))</f>
        <v/>
      </c>
      <c r="F79" s="3" t="str">
        <f>IF(A79="","",VLOOKUP(A79,[9]令和6年度契約状況調査票!$F:$AW,10,FALSE))</f>
        <v/>
      </c>
      <c r="G79" s="17" t="str">
        <f>IF(A79="","",VLOOKUP(A79,[9]令和6年度契約状況調査票!$F:$AW,30,FALSE))</f>
        <v/>
      </c>
      <c r="H79" s="4" t="str">
        <f>IF(A79="","",IF(VLOOKUP(A79,[9]令和6年度契約状況調査票!$F:$AW,13,FALSE)="他官署で調達手続きを実施のため","他官署で調達手続きを実施のため",IF(VLOOKUP(A79,[9]令和6年度契約状況調査票!$F:$AW,20,FALSE)="②同種の他の契約の予定価格を類推されるおそれがあるため公表しない","同種の他の契約の予定価格を類推されるおそれがあるため公表しない",IF(VLOOKUP(A79,[9]令和6年度契約状況調査票!$F:$AW,20,FALSE)="－","－",IF(VLOOKUP(A79,[9]令和6年度契約状況調査票!$F:$AW,6,FALSE)&lt;&gt;"",TEXT(VLOOKUP(A79,[9]令和6年度契約状況調査票!$F:$AW,13,FALSE),"#,##0円")&amp;CHAR(10)&amp;"(A)",VLOOKUP(A79,[9]令和6年度契約状況調査票!$F:$AW,13,FALSE))))))</f>
        <v/>
      </c>
      <c r="I79" s="4" t="str">
        <f>IF(A79="","",VLOOKUP(A79,[9]令和6年度契約状況調査票!$F:$AW,14,FALSE))</f>
        <v/>
      </c>
      <c r="J79" s="5" t="str">
        <f>IF(A79="","",IF(VLOOKUP(A79,[9]令和6年度契約状況調査票!$F:$AW,13,FALSE)="他官署で調達手続きを実施のため","－",IF(VLOOKUP(A79,[9]令和6年度契約状況調査票!$F:$AW,20,FALSE)="②同種の他の契約の予定価格を類推されるおそれがあるため公表しない","－",IF(VLOOKUP(A79,[9]令和6年度契約状況調査票!$F:$AW,20,FALSE)="－","－",IF(VLOOKUP(A79,[9]令和6年度契約状況調査票!$F:$AW,6,FALSE)&lt;&gt;"",TEXT(VLOOKUP(A79,[9]令和6年度契約状況調査票!$F:$AW,16,FALSE),"#.0%")&amp;CHAR(10)&amp;"(B/A×100)",VLOOKUP(A79,[9]令和6年度契約状況調査票!$F:$AW,16,FALSE))))))</f>
        <v/>
      </c>
      <c r="K79" s="18"/>
      <c r="L79" s="5" t="str">
        <f>IF(A79="","",IF(VLOOKUP(A79,[9]令和6年度契約状況調査票!$F:$AW,26,FALSE)="①公益社団法人","公社",IF(VLOOKUP(A79,[9]令和6年度契約状況調査票!$F:$AW,26,FALSE)="②公益財団法人","公財","")))</f>
        <v/>
      </c>
      <c r="M79" s="5" t="str">
        <f>IF(A79="","",VLOOKUP(A79,[9]令和6年度契約状況調査票!$F:$AW,27,FALSE))</f>
        <v/>
      </c>
      <c r="N79" s="18" t="str">
        <f>IF(A79="","",IF(VLOOKUP(A79,[9]令和6年度契約状況調査票!$F:$AW,12,FALSE)="国所管",VLOOKUP(A79,[9]令和6年度契約状況調査票!$F:$AW,23,FALSE),""))</f>
        <v/>
      </c>
      <c r="O79" s="6" t="str">
        <f>IF(A79="","",IF(AND(Q79="○",P79="分担契約/単価契約"),"単価契約"&amp;CHAR(10)&amp;"予定調達総額 "&amp;TEXT(VLOOKUP(A79,[9]令和6年度契約状況調査票!$F:$AW,15,FALSE),"#,##0円")&amp;"(B)"&amp;CHAR(10)&amp;"分担契約"&amp;CHAR(10)&amp;VLOOKUP(A79,[9]令和6年度契約状況調査票!$F:$AW,31,FALSE),IF(AND(Q79="○",P79="分担契約"),"分担契約"&amp;CHAR(10)&amp;"契約総額 "&amp;TEXT(VLOOKUP(A79,[9]令和6年度契約状況調査票!$F:$AW,15,FALSE),"#,##0円")&amp;"(B)"&amp;CHAR(10)&amp;VLOOKUP(A79,[9]令和6年度契約状況調査票!$F:$AW,31,FALSE),(IF(P79="分担契約/単価契約","単価契約"&amp;CHAR(10)&amp;"予定調達総額 "&amp;TEXT(VLOOKUP(A79,[9]令和6年度契約状況調査票!$F:$AW,15,FALSE),"#,##0円")&amp;CHAR(10)&amp;"分担契約"&amp;CHAR(10)&amp;VLOOKUP(A79,[9]令和6年度契約状況調査票!$F:$AW,31,FALSE),IF(P79="分担契約","分担契約"&amp;CHAR(10)&amp;"契約総額 "&amp;TEXT(VLOOKUP(A79,[9]令和6年度契約状況調査票!$F:$AW,15,FALSE),"#,##0円")&amp;CHAR(10)&amp;VLOOKUP(A79,[9]令和6年度契約状況調査票!$F:$AW,31,FALSE),IF(P79="単価契約","単価契約"&amp;CHAR(10)&amp;"予定調達総額 "&amp;TEXT(VLOOKUP(A79,[9]令和6年度契約状況調査票!$F:$AW,15,FALSE),"#,##0円")&amp;CHAR(10)&amp;VLOOKUP(A79,[9]令和6年度契約状況調査票!$F:$AW,31,FALSE),VLOOKUP(A79,[9]令和6年度契約状況調査票!$F:$AW,31,FALSE))))))))</f>
        <v/>
      </c>
      <c r="P79" s="12" t="str">
        <f>IF(A79="","",VLOOKUP(A79,[9]令和6年度契約状況調査票!$F:$CE,52,FALSE))</f>
        <v/>
      </c>
    </row>
    <row r="80" spans="1:16" s="12" customFormat="1" ht="69.95" customHeight="1">
      <c r="A80" s="7" t="str">
        <f>IF(MAX([9]令和6年度契約状況調査票!F28:F99)&gt;=ROW()-5,ROW()-5,"")</f>
        <v/>
      </c>
      <c r="B80" s="2" t="str">
        <f>IF(A80="","",VLOOKUP(A80,[9]令和6年度契約状況調査票!$F:$AW,4,FALSE))</f>
        <v/>
      </c>
      <c r="C80" s="1" t="str">
        <f>IF(A80="","",VLOOKUP(A80,[9]令和6年度契約状況調査票!$F:$AW,5,FALSE))</f>
        <v/>
      </c>
      <c r="D80" s="16" t="str">
        <f>IF(A80="","",VLOOKUP(A80,[9]令和6年度契約状況調査票!$F:$AW,8,FALSE))</f>
        <v/>
      </c>
      <c r="E80" s="2" t="str">
        <f>IF(A80="","",VLOOKUP(A80,[9]令和6年度契約状況調査票!$F:$AW,9,FALSE))</f>
        <v/>
      </c>
      <c r="F80" s="3" t="str">
        <f>IF(A80="","",VLOOKUP(A80,[9]令和6年度契約状況調査票!$F:$AW,10,FALSE))</f>
        <v/>
      </c>
      <c r="G80" s="17" t="str">
        <f>IF(A80="","",VLOOKUP(A80,[9]令和6年度契約状況調査票!$F:$AW,30,FALSE))</f>
        <v/>
      </c>
      <c r="H80" s="4" t="str">
        <f>IF(A80="","",IF(VLOOKUP(A80,[9]令和6年度契約状況調査票!$F:$AW,13,FALSE)="他官署で調達手続きを実施のため","他官署で調達手続きを実施のため",IF(VLOOKUP(A80,[9]令和6年度契約状況調査票!$F:$AW,20,FALSE)="②同種の他の契約の予定価格を類推されるおそれがあるため公表しない","同種の他の契約の予定価格を類推されるおそれがあるため公表しない",IF(VLOOKUP(A80,[9]令和6年度契約状況調査票!$F:$AW,20,FALSE)="－","－",IF(VLOOKUP(A80,[9]令和6年度契約状況調査票!$F:$AW,6,FALSE)&lt;&gt;"",TEXT(VLOOKUP(A80,[9]令和6年度契約状況調査票!$F:$AW,13,FALSE),"#,##0円")&amp;CHAR(10)&amp;"(A)",VLOOKUP(A80,[9]令和6年度契約状況調査票!$F:$AW,13,FALSE))))))</f>
        <v/>
      </c>
      <c r="I80" s="4" t="str">
        <f>IF(A80="","",VLOOKUP(A80,[9]令和6年度契約状況調査票!$F:$AW,14,FALSE))</f>
        <v/>
      </c>
      <c r="J80" s="5" t="str">
        <f>IF(A80="","",IF(VLOOKUP(A80,[9]令和6年度契約状況調査票!$F:$AW,13,FALSE)="他官署で調達手続きを実施のため","－",IF(VLOOKUP(A80,[9]令和6年度契約状況調査票!$F:$AW,20,FALSE)="②同種の他の契約の予定価格を類推されるおそれがあるため公表しない","－",IF(VLOOKUP(A80,[9]令和6年度契約状況調査票!$F:$AW,20,FALSE)="－","－",IF(VLOOKUP(A80,[9]令和6年度契約状況調査票!$F:$AW,6,FALSE)&lt;&gt;"",TEXT(VLOOKUP(A80,[9]令和6年度契約状況調査票!$F:$AW,16,FALSE),"#.0%")&amp;CHAR(10)&amp;"(B/A×100)",VLOOKUP(A80,[9]令和6年度契約状況調査票!$F:$AW,16,FALSE))))))</f>
        <v/>
      </c>
      <c r="K80" s="18"/>
      <c r="L80" s="5" t="str">
        <f>IF(A80="","",IF(VLOOKUP(A80,[9]令和6年度契約状況調査票!$F:$AW,26,FALSE)="①公益社団法人","公社",IF(VLOOKUP(A80,[9]令和6年度契約状況調査票!$F:$AW,26,FALSE)="②公益財団法人","公財","")))</f>
        <v/>
      </c>
      <c r="M80" s="5" t="str">
        <f>IF(A80="","",VLOOKUP(A80,[9]令和6年度契約状況調査票!$F:$AW,27,FALSE))</f>
        <v/>
      </c>
      <c r="N80" s="18" t="str">
        <f>IF(A80="","",IF(VLOOKUP(A80,[9]令和6年度契約状況調査票!$F:$AW,12,FALSE)="国所管",VLOOKUP(A80,[9]令和6年度契約状況調査票!$F:$AW,23,FALSE),""))</f>
        <v/>
      </c>
      <c r="O80" s="6" t="str">
        <f>IF(A80="","",IF(AND(Q80="○",P80="分担契約/単価契約"),"単価契約"&amp;CHAR(10)&amp;"予定調達総額 "&amp;TEXT(VLOOKUP(A80,[9]令和6年度契約状況調査票!$F:$AW,15,FALSE),"#,##0円")&amp;"(B)"&amp;CHAR(10)&amp;"分担契約"&amp;CHAR(10)&amp;VLOOKUP(A80,[9]令和6年度契約状況調査票!$F:$AW,31,FALSE),IF(AND(Q80="○",P80="分担契約"),"分担契約"&amp;CHAR(10)&amp;"契約総額 "&amp;TEXT(VLOOKUP(A80,[9]令和6年度契約状況調査票!$F:$AW,15,FALSE),"#,##0円")&amp;"(B)"&amp;CHAR(10)&amp;VLOOKUP(A80,[9]令和6年度契約状況調査票!$F:$AW,31,FALSE),(IF(P80="分担契約/単価契約","単価契約"&amp;CHAR(10)&amp;"予定調達総額 "&amp;TEXT(VLOOKUP(A80,[9]令和6年度契約状況調査票!$F:$AW,15,FALSE),"#,##0円")&amp;CHAR(10)&amp;"分担契約"&amp;CHAR(10)&amp;VLOOKUP(A80,[9]令和6年度契約状況調査票!$F:$AW,31,FALSE),IF(P80="分担契約","分担契約"&amp;CHAR(10)&amp;"契約総額 "&amp;TEXT(VLOOKUP(A80,[9]令和6年度契約状況調査票!$F:$AW,15,FALSE),"#,##0円")&amp;CHAR(10)&amp;VLOOKUP(A80,[9]令和6年度契約状況調査票!$F:$AW,31,FALSE),IF(P80="単価契約","単価契約"&amp;CHAR(10)&amp;"予定調達総額 "&amp;TEXT(VLOOKUP(A80,[9]令和6年度契約状況調査票!$F:$AW,15,FALSE),"#,##0円")&amp;CHAR(10)&amp;VLOOKUP(A80,[9]令和6年度契約状況調査票!$F:$AW,31,FALSE),VLOOKUP(A80,[9]令和6年度契約状況調査票!$F:$AW,31,FALSE))))))))</f>
        <v/>
      </c>
      <c r="P80" s="12" t="str">
        <f>IF(A80="","",VLOOKUP(A80,[9]令和6年度契約状況調査票!$F:$CE,52,FALSE))</f>
        <v/>
      </c>
    </row>
    <row r="81" spans="1:16" s="12" customFormat="1" ht="69.95" customHeight="1">
      <c r="A81" s="7" t="str">
        <f>IF(MAX([9]令和6年度契約状況調査票!F28:F100)&gt;=ROW()-5,ROW()-5,"")</f>
        <v/>
      </c>
      <c r="B81" s="2" t="str">
        <f>IF(A81="","",VLOOKUP(A81,[9]令和6年度契約状況調査票!$F:$AW,4,FALSE))</f>
        <v/>
      </c>
      <c r="C81" s="1" t="str">
        <f>IF(A81="","",VLOOKUP(A81,[9]令和6年度契約状況調査票!$F:$AW,5,FALSE))</f>
        <v/>
      </c>
      <c r="D81" s="16" t="str">
        <f>IF(A81="","",VLOOKUP(A81,[9]令和6年度契約状況調査票!$F:$AW,8,FALSE))</f>
        <v/>
      </c>
      <c r="E81" s="2" t="str">
        <f>IF(A81="","",VLOOKUP(A81,[9]令和6年度契約状況調査票!$F:$AW,9,FALSE))</f>
        <v/>
      </c>
      <c r="F81" s="3" t="str">
        <f>IF(A81="","",VLOOKUP(A81,[9]令和6年度契約状況調査票!$F:$AW,10,FALSE))</f>
        <v/>
      </c>
      <c r="G81" s="17" t="str">
        <f>IF(A81="","",VLOOKUP(A81,[9]令和6年度契約状況調査票!$F:$AW,30,FALSE))</f>
        <v/>
      </c>
      <c r="H81" s="4" t="str">
        <f>IF(A81="","",IF(VLOOKUP(A81,[9]令和6年度契約状況調査票!$F:$AW,13,FALSE)="他官署で調達手続きを実施のため","他官署で調達手続きを実施のため",IF(VLOOKUP(A81,[9]令和6年度契約状況調査票!$F:$AW,20,FALSE)="②同種の他の契約の予定価格を類推されるおそれがあるため公表しない","同種の他の契約の予定価格を類推されるおそれがあるため公表しない",IF(VLOOKUP(A81,[9]令和6年度契約状況調査票!$F:$AW,20,FALSE)="－","－",IF(VLOOKUP(A81,[9]令和6年度契約状況調査票!$F:$AW,6,FALSE)&lt;&gt;"",TEXT(VLOOKUP(A81,[9]令和6年度契約状況調査票!$F:$AW,13,FALSE),"#,##0円")&amp;CHAR(10)&amp;"(A)",VLOOKUP(A81,[9]令和6年度契約状況調査票!$F:$AW,13,FALSE))))))</f>
        <v/>
      </c>
      <c r="I81" s="4" t="str">
        <f>IF(A81="","",VLOOKUP(A81,[9]令和6年度契約状況調査票!$F:$AW,14,FALSE))</f>
        <v/>
      </c>
      <c r="J81" s="5" t="str">
        <f>IF(A81="","",IF(VLOOKUP(A81,[9]令和6年度契約状況調査票!$F:$AW,13,FALSE)="他官署で調達手続きを実施のため","－",IF(VLOOKUP(A81,[9]令和6年度契約状況調査票!$F:$AW,20,FALSE)="②同種の他の契約の予定価格を類推されるおそれがあるため公表しない","－",IF(VLOOKUP(A81,[9]令和6年度契約状況調査票!$F:$AW,20,FALSE)="－","－",IF(VLOOKUP(A81,[9]令和6年度契約状況調査票!$F:$AW,6,FALSE)&lt;&gt;"",TEXT(VLOOKUP(A81,[9]令和6年度契約状況調査票!$F:$AW,16,FALSE),"#.0%")&amp;CHAR(10)&amp;"(B/A×100)",VLOOKUP(A81,[9]令和6年度契約状況調査票!$F:$AW,16,FALSE))))))</f>
        <v/>
      </c>
      <c r="K81" s="18"/>
      <c r="L81" s="5" t="str">
        <f>IF(A81="","",IF(VLOOKUP(A81,[9]令和6年度契約状況調査票!$F:$AW,26,FALSE)="①公益社団法人","公社",IF(VLOOKUP(A81,[9]令和6年度契約状況調査票!$F:$AW,26,FALSE)="②公益財団法人","公財","")))</f>
        <v/>
      </c>
      <c r="M81" s="5" t="str">
        <f>IF(A81="","",VLOOKUP(A81,[9]令和6年度契約状況調査票!$F:$AW,27,FALSE))</f>
        <v/>
      </c>
      <c r="N81" s="18" t="str">
        <f>IF(A81="","",IF(VLOOKUP(A81,[9]令和6年度契約状況調査票!$F:$AW,12,FALSE)="国所管",VLOOKUP(A81,[9]令和6年度契約状況調査票!$F:$AW,23,FALSE),""))</f>
        <v/>
      </c>
      <c r="O81" s="6" t="str">
        <f>IF(A81="","",IF(AND(Q81="○",P81="分担契約/単価契約"),"単価契約"&amp;CHAR(10)&amp;"予定調達総額 "&amp;TEXT(VLOOKUP(A81,[9]令和6年度契約状況調査票!$F:$AW,15,FALSE),"#,##0円")&amp;"(B)"&amp;CHAR(10)&amp;"分担契約"&amp;CHAR(10)&amp;VLOOKUP(A81,[9]令和6年度契約状況調査票!$F:$AW,31,FALSE),IF(AND(Q81="○",P81="分担契約"),"分担契約"&amp;CHAR(10)&amp;"契約総額 "&amp;TEXT(VLOOKUP(A81,[9]令和6年度契約状況調査票!$F:$AW,15,FALSE),"#,##0円")&amp;"(B)"&amp;CHAR(10)&amp;VLOOKUP(A81,[9]令和6年度契約状況調査票!$F:$AW,31,FALSE),(IF(P81="分担契約/単価契約","単価契約"&amp;CHAR(10)&amp;"予定調達総額 "&amp;TEXT(VLOOKUP(A81,[9]令和6年度契約状況調査票!$F:$AW,15,FALSE),"#,##0円")&amp;CHAR(10)&amp;"分担契約"&amp;CHAR(10)&amp;VLOOKUP(A81,[9]令和6年度契約状況調査票!$F:$AW,31,FALSE),IF(P81="分担契約","分担契約"&amp;CHAR(10)&amp;"契約総額 "&amp;TEXT(VLOOKUP(A81,[9]令和6年度契約状況調査票!$F:$AW,15,FALSE),"#,##0円")&amp;CHAR(10)&amp;VLOOKUP(A81,[9]令和6年度契約状況調査票!$F:$AW,31,FALSE),IF(P81="単価契約","単価契約"&amp;CHAR(10)&amp;"予定調達総額 "&amp;TEXT(VLOOKUP(A81,[9]令和6年度契約状況調査票!$F:$AW,15,FALSE),"#,##0円")&amp;CHAR(10)&amp;VLOOKUP(A81,[9]令和6年度契約状況調査票!$F:$AW,31,FALSE),VLOOKUP(A81,[9]令和6年度契約状況調査票!$F:$AW,31,FALSE))))))))</f>
        <v/>
      </c>
      <c r="P81" s="12" t="str">
        <f>IF(A81="","",VLOOKUP(A81,[9]令和6年度契約状況調査票!$F:$CE,52,FALSE))</f>
        <v/>
      </c>
    </row>
    <row r="82" spans="1:16" s="12" customFormat="1" ht="69.95" customHeight="1">
      <c r="A82" s="7" t="str">
        <f>IF(MAX([9]令和6年度契約状況調査票!F28:F101)&gt;=ROW()-5,ROW()-5,"")</f>
        <v/>
      </c>
      <c r="B82" s="2" t="str">
        <f>IF(A82="","",VLOOKUP(A82,[9]令和6年度契約状況調査票!$F:$AW,4,FALSE))</f>
        <v/>
      </c>
      <c r="C82" s="1" t="str">
        <f>IF(A82="","",VLOOKUP(A82,[9]令和6年度契約状況調査票!$F:$AW,5,FALSE))</f>
        <v/>
      </c>
      <c r="D82" s="16" t="str">
        <f>IF(A82="","",VLOOKUP(A82,[9]令和6年度契約状況調査票!$F:$AW,8,FALSE))</f>
        <v/>
      </c>
      <c r="E82" s="2" t="str">
        <f>IF(A82="","",VLOOKUP(A82,[9]令和6年度契約状況調査票!$F:$AW,9,FALSE))</f>
        <v/>
      </c>
      <c r="F82" s="3" t="str">
        <f>IF(A82="","",VLOOKUP(A82,[9]令和6年度契約状況調査票!$F:$AW,10,FALSE))</f>
        <v/>
      </c>
      <c r="G82" s="17" t="str">
        <f>IF(A82="","",VLOOKUP(A82,[9]令和6年度契約状況調査票!$F:$AW,30,FALSE))</f>
        <v/>
      </c>
      <c r="H82" s="4" t="str">
        <f>IF(A82="","",IF(VLOOKUP(A82,[9]令和6年度契約状況調査票!$F:$AW,13,FALSE)="他官署で調達手続きを実施のため","他官署で調達手続きを実施のため",IF(VLOOKUP(A82,[9]令和6年度契約状況調査票!$F:$AW,20,FALSE)="②同種の他の契約の予定価格を類推されるおそれがあるため公表しない","同種の他の契約の予定価格を類推されるおそれがあるため公表しない",IF(VLOOKUP(A82,[9]令和6年度契約状況調査票!$F:$AW,20,FALSE)="－","－",IF(VLOOKUP(A82,[9]令和6年度契約状況調査票!$F:$AW,6,FALSE)&lt;&gt;"",TEXT(VLOOKUP(A82,[9]令和6年度契約状況調査票!$F:$AW,13,FALSE),"#,##0円")&amp;CHAR(10)&amp;"(A)",VLOOKUP(A82,[9]令和6年度契約状況調査票!$F:$AW,13,FALSE))))))</f>
        <v/>
      </c>
      <c r="I82" s="4" t="str">
        <f>IF(A82="","",VLOOKUP(A82,[9]令和6年度契約状況調査票!$F:$AW,14,FALSE))</f>
        <v/>
      </c>
      <c r="J82" s="5" t="str">
        <f>IF(A82="","",IF(VLOOKUP(A82,[9]令和6年度契約状況調査票!$F:$AW,13,FALSE)="他官署で調達手続きを実施のため","－",IF(VLOOKUP(A82,[9]令和6年度契約状況調査票!$F:$AW,20,FALSE)="②同種の他の契約の予定価格を類推されるおそれがあるため公表しない","－",IF(VLOOKUP(A82,[9]令和6年度契約状況調査票!$F:$AW,20,FALSE)="－","－",IF(VLOOKUP(A82,[9]令和6年度契約状況調査票!$F:$AW,6,FALSE)&lt;&gt;"",TEXT(VLOOKUP(A82,[9]令和6年度契約状況調査票!$F:$AW,16,FALSE),"#.0%")&amp;CHAR(10)&amp;"(B/A×100)",VLOOKUP(A82,[9]令和6年度契約状況調査票!$F:$AW,16,FALSE))))))</f>
        <v/>
      </c>
      <c r="K82" s="18"/>
      <c r="L82" s="5" t="str">
        <f>IF(A82="","",IF(VLOOKUP(A82,[9]令和6年度契約状況調査票!$F:$AW,26,FALSE)="①公益社団法人","公社",IF(VLOOKUP(A82,[9]令和6年度契約状況調査票!$F:$AW,26,FALSE)="②公益財団法人","公財","")))</f>
        <v/>
      </c>
      <c r="M82" s="5" t="str">
        <f>IF(A82="","",VLOOKUP(A82,[9]令和6年度契約状況調査票!$F:$AW,27,FALSE))</f>
        <v/>
      </c>
      <c r="N82" s="18" t="str">
        <f>IF(A82="","",IF(VLOOKUP(A82,[9]令和6年度契約状況調査票!$F:$AW,12,FALSE)="国所管",VLOOKUP(A82,[9]令和6年度契約状況調査票!$F:$AW,23,FALSE),""))</f>
        <v/>
      </c>
      <c r="O82" s="6" t="str">
        <f>IF(A82="","",IF(AND(Q82="○",P82="分担契約/単価契約"),"単価契約"&amp;CHAR(10)&amp;"予定調達総額 "&amp;TEXT(VLOOKUP(A82,[9]令和6年度契約状況調査票!$F:$AW,15,FALSE),"#,##0円")&amp;"(B)"&amp;CHAR(10)&amp;"分担契約"&amp;CHAR(10)&amp;VLOOKUP(A82,[9]令和6年度契約状況調査票!$F:$AW,31,FALSE),IF(AND(Q82="○",P82="分担契約"),"分担契約"&amp;CHAR(10)&amp;"契約総額 "&amp;TEXT(VLOOKUP(A82,[9]令和6年度契約状況調査票!$F:$AW,15,FALSE),"#,##0円")&amp;"(B)"&amp;CHAR(10)&amp;VLOOKUP(A82,[9]令和6年度契約状況調査票!$F:$AW,31,FALSE),(IF(P82="分担契約/単価契約","単価契約"&amp;CHAR(10)&amp;"予定調達総額 "&amp;TEXT(VLOOKUP(A82,[9]令和6年度契約状況調査票!$F:$AW,15,FALSE),"#,##0円")&amp;CHAR(10)&amp;"分担契約"&amp;CHAR(10)&amp;VLOOKUP(A82,[9]令和6年度契約状況調査票!$F:$AW,31,FALSE),IF(P82="分担契約","分担契約"&amp;CHAR(10)&amp;"契約総額 "&amp;TEXT(VLOOKUP(A82,[9]令和6年度契約状況調査票!$F:$AW,15,FALSE),"#,##0円")&amp;CHAR(10)&amp;VLOOKUP(A82,[9]令和6年度契約状況調査票!$F:$AW,31,FALSE),IF(P82="単価契約","単価契約"&amp;CHAR(10)&amp;"予定調達総額 "&amp;TEXT(VLOOKUP(A82,[9]令和6年度契約状況調査票!$F:$AW,15,FALSE),"#,##0円")&amp;CHAR(10)&amp;VLOOKUP(A82,[9]令和6年度契約状況調査票!$F:$AW,31,FALSE),VLOOKUP(A82,[9]令和6年度契約状況調査票!$F:$AW,31,FALSE))))))))</f>
        <v/>
      </c>
      <c r="P82" s="12" t="str">
        <f>IF(A82="","",VLOOKUP(A82,[9]令和6年度契約状況調査票!$F:$CE,52,FALSE))</f>
        <v/>
      </c>
    </row>
    <row r="83" spans="1:16" s="12" customFormat="1" ht="69.95" customHeight="1">
      <c r="A83" s="7" t="str">
        <f>IF(MAX([9]令和6年度契約状況調査票!F28:F102)&gt;=ROW()-5,ROW()-5,"")</f>
        <v/>
      </c>
      <c r="B83" s="2" t="str">
        <f>IF(A83="","",VLOOKUP(A83,[9]令和6年度契約状況調査票!$F:$AW,4,FALSE))</f>
        <v/>
      </c>
      <c r="C83" s="1" t="str">
        <f>IF(A83="","",VLOOKUP(A83,[9]令和6年度契約状況調査票!$F:$AW,5,FALSE))</f>
        <v/>
      </c>
      <c r="D83" s="16" t="str">
        <f>IF(A83="","",VLOOKUP(A83,[9]令和6年度契約状況調査票!$F:$AW,8,FALSE))</f>
        <v/>
      </c>
      <c r="E83" s="2" t="str">
        <f>IF(A83="","",VLOOKUP(A83,[9]令和6年度契約状況調査票!$F:$AW,9,FALSE))</f>
        <v/>
      </c>
      <c r="F83" s="3" t="str">
        <f>IF(A83="","",VLOOKUP(A83,[9]令和6年度契約状況調査票!$F:$AW,10,FALSE))</f>
        <v/>
      </c>
      <c r="G83" s="17" t="str">
        <f>IF(A83="","",VLOOKUP(A83,[9]令和6年度契約状況調査票!$F:$AW,30,FALSE))</f>
        <v/>
      </c>
      <c r="H83" s="4" t="str">
        <f>IF(A83="","",IF(VLOOKUP(A83,[9]令和6年度契約状況調査票!$F:$AW,13,FALSE)="他官署で調達手続きを実施のため","他官署で調達手続きを実施のため",IF(VLOOKUP(A83,[9]令和6年度契約状況調査票!$F:$AW,20,FALSE)="②同種の他の契約の予定価格を類推されるおそれがあるため公表しない","同種の他の契約の予定価格を類推されるおそれがあるため公表しない",IF(VLOOKUP(A83,[9]令和6年度契約状況調査票!$F:$AW,20,FALSE)="－","－",IF(VLOOKUP(A83,[9]令和6年度契約状況調査票!$F:$AW,6,FALSE)&lt;&gt;"",TEXT(VLOOKUP(A83,[9]令和6年度契約状況調査票!$F:$AW,13,FALSE),"#,##0円")&amp;CHAR(10)&amp;"(A)",VLOOKUP(A83,[9]令和6年度契約状況調査票!$F:$AW,13,FALSE))))))</f>
        <v/>
      </c>
      <c r="I83" s="4" t="str">
        <f>IF(A83="","",VLOOKUP(A83,[9]令和6年度契約状況調査票!$F:$AW,14,FALSE))</f>
        <v/>
      </c>
      <c r="J83" s="5" t="str">
        <f>IF(A83="","",IF(VLOOKUP(A83,[9]令和6年度契約状況調査票!$F:$AW,13,FALSE)="他官署で調達手続きを実施のため","－",IF(VLOOKUP(A83,[9]令和6年度契約状況調査票!$F:$AW,20,FALSE)="②同種の他の契約の予定価格を類推されるおそれがあるため公表しない","－",IF(VLOOKUP(A83,[9]令和6年度契約状況調査票!$F:$AW,20,FALSE)="－","－",IF(VLOOKUP(A83,[9]令和6年度契約状況調査票!$F:$AW,6,FALSE)&lt;&gt;"",TEXT(VLOOKUP(A83,[9]令和6年度契約状況調査票!$F:$AW,16,FALSE),"#.0%")&amp;CHAR(10)&amp;"(B/A×100)",VLOOKUP(A83,[9]令和6年度契約状況調査票!$F:$AW,16,FALSE))))))</f>
        <v/>
      </c>
      <c r="K83" s="18"/>
      <c r="L83" s="5" t="str">
        <f>IF(A83="","",IF(VLOOKUP(A83,[9]令和6年度契約状況調査票!$F:$AW,26,FALSE)="①公益社団法人","公社",IF(VLOOKUP(A83,[9]令和6年度契約状況調査票!$F:$AW,26,FALSE)="②公益財団法人","公財","")))</f>
        <v/>
      </c>
      <c r="M83" s="5" t="str">
        <f>IF(A83="","",VLOOKUP(A83,[9]令和6年度契約状況調査票!$F:$AW,27,FALSE))</f>
        <v/>
      </c>
      <c r="N83" s="18" t="str">
        <f>IF(A83="","",IF(VLOOKUP(A83,[9]令和6年度契約状況調査票!$F:$AW,12,FALSE)="国所管",VLOOKUP(A83,[9]令和6年度契約状況調査票!$F:$AW,23,FALSE),""))</f>
        <v/>
      </c>
      <c r="O83" s="6" t="str">
        <f>IF(A83="","",IF(AND(Q83="○",P83="分担契約/単価契約"),"単価契約"&amp;CHAR(10)&amp;"予定調達総額 "&amp;TEXT(VLOOKUP(A83,[9]令和6年度契約状況調査票!$F:$AW,15,FALSE),"#,##0円")&amp;"(B)"&amp;CHAR(10)&amp;"分担契約"&amp;CHAR(10)&amp;VLOOKUP(A83,[9]令和6年度契約状況調査票!$F:$AW,31,FALSE),IF(AND(Q83="○",P83="分担契約"),"分担契約"&amp;CHAR(10)&amp;"契約総額 "&amp;TEXT(VLOOKUP(A83,[9]令和6年度契約状況調査票!$F:$AW,15,FALSE),"#,##0円")&amp;"(B)"&amp;CHAR(10)&amp;VLOOKUP(A83,[9]令和6年度契約状況調査票!$F:$AW,31,FALSE),(IF(P83="分担契約/単価契約","単価契約"&amp;CHAR(10)&amp;"予定調達総額 "&amp;TEXT(VLOOKUP(A83,[9]令和6年度契約状況調査票!$F:$AW,15,FALSE),"#,##0円")&amp;CHAR(10)&amp;"分担契約"&amp;CHAR(10)&amp;VLOOKUP(A83,[9]令和6年度契約状況調査票!$F:$AW,31,FALSE),IF(P83="分担契約","分担契約"&amp;CHAR(10)&amp;"契約総額 "&amp;TEXT(VLOOKUP(A83,[9]令和6年度契約状況調査票!$F:$AW,15,FALSE),"#,##0円")&amp;CHAR(10)&amp;VLOOKUP(A83,[9]令和6年度契約状況調査票!$F:$AW,31,FALSE),IF(P83="単価契約","単価契約"&amp;CHAR(10)&amp;"予定調達総額 "&amp;TEXT(VLOOKUP(A83,[9]令和6年度契約状況調査票!$F:$AW,15,FALSE),"#,##0円")&amp;CHAR(10)&amp;VLOOKUP(A83,[9]令和6年度契約状況調査票!$F:$AW,31,FALSE),VLOOKUP(A83,[9]令和6年度契約状況調査票!$F:$AW,31,FALSE))))))))</f>
        <v/>
      </c>
      <c r="P83" s="12" t="str">
        <f>IF(A83="","",VLOOKUP(A83,[9]令和6年度契約状況調査票!$F:$CE,52,FALSE))</f>
        <v/>
      </c>
    </row>
    <row r="84" spans="1:16" s="12" customFormat="1" ht="69.95" customHeight="1">
      <c r="A84" s="7" t="str">
        <f>IF(MAX([9]令和6年度契約状況調査票!F28:F103)&gt;=ROW()-5,ROW()-5,"")</f>
        <v/>
      </c>
      <c r="B84" s="2" t="str">
        <f>IF(A84="","",VLOOKUP(A84,[9]令和6年度契約状況調査票!$F:$AW,4,FALSE))</f>
        <v/>
      </c>
      <c r="C84" s="1" t="str">
        <f>IF(A84="","",VLOOKUP(A84,[9]令和6年度契約状況調査票!$F:$AW,5,FALSE))</f>
        <v/>
      </c>
      <c r="D84" s="16" t="str">
        <f>IF(A84="","",VLOOKUP(A84,[9]令和6年度契約状況調査票!$F:$AW,8,FALSE))</f>
        <v/>
      </c>
      <c r="E84" s="2" t="str">
        <f>IF(A84="","",VLOOKUP(A84,[9]令和6年度契約状況調査票!$F:$AW,9,FALSE))</f>
        <v/>
      </c>
      <c r="F84" s="3" t="str">
        <f>IF(A84="","",VLOOKUP(A84,[9]令和6年度契約状況調査票!$F:$AW,10,FALSE))</f>
        <v/>
      </c>
      <c r="G84" s="17" t="str">
        <f>IF(A84="","",VLOOKUP(A84,[9]令和6年度契約状況調査票!$F:$AW,30,FALSE))</f>
        <v/>
      </c>
      <c r="H84" s="4" t="str">
        <f>IF(A84="","",IF(VLOOKUP(A84,[9]令和6年度契約状況調査票!$F:$AW,13,FALSE)="他官署で調達手続きを実施のため","他官署で調達手続きを実施のため",IF(VLOOKUP(A84,[9]令和6年度契約状況調査票!$F:$AW,20,FALSE)="②同種の他の契約の予定価格を類推されるおそれがあるため公表しない","同種の他の契約の予定価格を類推されるおそれがあるため公表しない",IF(VLOOKUP(A84,[9]令和6年度契約状況調査票!$F:$AW,20,FALSE)="－","－",IF(VLOOKUP(A84,[9]令和6年度契約状況調査票!$F:$AW,6,FALSE)&lt;&gt;"",TEXT(VLOOKUP(A84,[9]令和6年度契約状況調査票!$F:$AW,13,FALSE),"#,##0円")&amp;CHAR(10)&amp;"(A)",VLOOKUP(A84,[9]令和6年度契約状況調査票!$F:$AW,13,FALSE))))))</f>
        <v/>
      </c>
      <c r="I84" s="4" t="str">
        <f>IF(A84="","",VLOOKUP(A84,[9]令和6年度契約状況調査票!$F:$AW,14,FALSE))</f>
        <v/>
      </c>
      <c r="J84" s="5" t="str">
        <f>IF(A84="","",IF(VLOOKUP(A84,[9]令和6年度契約状況調査票!$F:$AW,13,FALSE)="他官署で調達手続きを実施のため","－",IF(VLOOKUP(A84,[9]令和6年度契約状況調査票!$F:$AW,20,FALSE)="②同種の他の契約の予定価格を類推されるおそれがあるため公表しない","－",IF(VLOOKUP(A84,[9]令和6年度契約状況調査票!$F:$AW,20,FALSE)="－","－",IF(VLOOKUP(A84,[9]令和6年度契約状況調査票!$F:$AW,6,FALSE)&lt;&gt;"",TEXT(VLOOKUP(A84,[9]令和6年度契約状況調査票!$F:$AW,16,FALSE),"#.0%")&amp;CHAR(10)&amp;"(B/A×100)",VLOOKUP(A84,[9]令和6年度契約状況調査票!$F:$AW,16,FALSE))))))</f>
        <v/>
      </c>
      <c r="K84" s="18"/>
      <c r="L84" s="5" t="str">
        <f>IF(A84="","",IF(VLOOKUP(A84,[9]令和6年度契約状況調査票!$F:$AW,26,FALSE)="①公益社団法人","公社",IF(VLOOKUP(A84,[9]令和6年度契約状況調査票!$F:$AW,26,FALSE)="②公益財団法人","公財","")))</f>
        <v/>
      </c>
      <c r="M84" s="5" t="str">
        <f>IF(A84="","",VLOOKUP(A84,[9]令和6年度契約状況調査票!$F:$AW,27,FALSE))</f>
        <v/>
      </c>
      <c r="N84" s="18" t="str">
        <f>IF(A84="","",IF(VLOOKUP(A84,[9]令和6年度契約状況調査票!$F:$AW,12,FALSE)="国所管",VLOOKUP(A84,[9]令和6年度契約状況調査票!$F:$AW,23,FALSE),""))</f>
        <v/>
      </c>
      <c r="O84" s="6" t="str">
        <f>IF(A84="","",IF(AND(Q84="○",P84="分担契約/単価契約"),"単価契約"&amp;CHAR(10)&amp;"予定調達総額 "&amp;TEXT(VLOOKUP(A84,[9]令和6年度契約状況調査票!$F:$AW,15,FALSE),"#,##0円")&amp;"(B)"&amp;CHAR(10)&amp;"分担契約"&amp;CHAR(10)&amp;VLOOKUP(A84,[9]令和6年度契約状況調査票!$F:$AW,31,FALSE),IF(AND(Q84="○",P84="分担契約"),"分担契約"&amp;CHAR(10)&amp;"契約総額 "&amp;TEXT(VLOOKUP(A84,[9]令和6年度契約状況調査票!$F:$AW,15,FALSE),"#,##0円")&amp;"(B)"&amp;CHAR(10)&amp;VLOOKUP(A84,[9]令和6年度契約状況調査票!$F:$AW,31,FALSE),(IF(P84="分担契約/単価契約","単価契約"&amp;CHAR(10)&amp;"予定調達総額 "&amp;TEXT(VLOOKUP(A84,[9]令和6年度契約状況調査票!$F:$AW,15,FALSE),"#,##0円")&amp;CHAR(10)&amp;"分担契約"&amp;CHAR(10)&amp;VLOOKUP(A84,[9]令和6年度契約状況調査票!$F:$AW,31,FALSE),IF(P84="分担契約","分担契約"&amp;CHAR(10)&amp;"契約総額 "&amp;TEXT(VLOOKUP(A84,[9]令和6年度契約状況調査票!$F:$AW,15,FALSE),"#,##0円")&amp;CHAR(10)&amp;VLOOKUP(A84,[9]令和6年度契約状況調査票!$F:$AW,31,FALSE),IF(P84="単価契約","単価契約"&amp;CHAR(10)&amp;"予定調達総額 "&amp;TEXT(VLOOKUP(A84,[9]令和6年度契約状況調査票!$F:$AW,15,FALSE),"#,##0円")&amp;CHAR(10)&amp;VLOOKUP(A84,[9]令和6年度契約状況調査票!$F:$AW,31,FALSE),VLOOKUP(A84,[9]令和6年度契約状況調査票!$F:$AW,31,FALSE))))))))</f>
        <v/>
      </c>
      <c r="P84" s="12" t="str">
        <f>IF(A84="","",VLOOKUP(A84,[9]令和6年度契約状況調査票!$F:$CE,52,FALSE))</f>
        <v/>
      </c>
    </row>
    <row r="85" spans="1:16" s="12" customFormat="1" ht="69.95" customHeight="1">
      <c r="A85" s="7" t="str">
        <f>IF(MAX([9]令和6年度契約状況調査票!F28:F104)&gt;=ROW()-5,ROW()-5,"")</f>
        <v/>
      </c>
      <c r="B85" s="2" t="str">
        <f>IF(A85="","",VLOOKUP(A85,[9]令和6年度契約状況調査票!$F:$AW,4,FALSE))</f>
        <v/>
      </c>
      <c r="C85" s="1" t="str">
        <f>IF(A85="","",VLOOKUP(A85,[9]令和6年度契約状況調査票!$F:$AW,5,FALSE))</f>
        <v/>
      </c>
      <c r="D85" s="16" t="str">
        <f>IF(A85="","",VLOOKUP(A85,[9]令和6年度契約状況調査票!$F:$AW,8,FALSE))</f>
        <v/>
      </c>
      <c r="E85" s="2" t="str">
        <f>IF(A85="","",VLOOKUP(A85,[9]令和6年度契約状況調査票!$F:$AW,9,FALSE))</f>
        <v/>
      </c>
      <c r="F85" s="3" t="str">
        <f>IF(A85="","",VLOOKUP(A85,[9]令和6年度契約状況調査票!$F:$AW,10,FALSE))</f>
        <v/>
      </c>
      <c r="G85" s="17" t="str">
        <f>IF(A85="","",VLOOKUP(A85,[9]令和6年度契約状況調査票!$F:$AW,30,FALSE))</f>
        <v/>
      </c>
      <c r="H85" s="4" t="str">
        <f>IF(A85="","",IF(VLOOKUP(A85,[9]令和6年度契約状況調査票!$F:$AW,13,FALSE)="他官署で調達手続きを実施のため","他官署で調達手続きを実施のため",IF(VLOOKUP(A85,[9]令和6年度契約状況調査票!$F:$AW,20,FALSE)="②同種の他の契約の予定価格を類推されるおそれがあるため公表しない","同種の他の契約の予定価格を類推されるおそれがあるため公表しない",IF(VLOOKUP(A85,[9]令和6年度契約状況調査票!$F:$AW,20,FALSE)="－","－",IF(VLOOKUP(A85,[9]令和6年度契約状況調査票!$F:$AW,6,FALSE)&lt;&gt;"",TEXT(VLOOKUP(A85,[9]令和6年度契約状況調査票!$F:$AW,13,FALSE),"#,##0円")&amp;CHAR(10)&amp;"(A)",VLOOKUP(A85,[9]令和6年度契約状況調査票!$F:$AW,13,FALSE))))))</f>
        <v/>
      </c>
      <c r="I85" s="4" t="str">
        <f>IF(A85="","",VLOOKUP(A85,[9]令和6年度契約状況調査票!$F:$AW,14,FALSE))</f>
        <v/>
      </c>
      <c r="J85" s="5" t="str">
        <f>IF(A85="","",IF(VLOOKUP(A85,[9]令和6年度契約状況調査票!$F:$AW,13,FALSE)="他官署で調達手続きを実施のため","－",IF(VLOOKUP(A85,[9]令和6年度契約状況調査票!$F:$AW,20,FALSE)="②同種の他の契約の予定価格を類推されるおそれがあるため公表しない","－",IF(VLOOKUP(A85,[9]令和6年度契約状況調査票!$F:$AW,20,FALSE)="－","－",IF(VLOOKUP(A85,[9]令和6年度契約状況調査票!$F:$AW,6,FALSE)&lt;&gt;"",TEXT(VLOOKUP(A85,[9]令和6年度契約状況調査票!$F:$AW,16,FALSE),"#.0%")&amp;CHAR(10)&amp;"(B/A×100)",VLOOKUP(A85,[9]令和6年度契約状況調査票!$F:$AW,16,FALSE))))))</f>
        <v/>
      </c>
      <c r="K85" s="18"/>
      <c r="L85" s="5" t="str">
        <f>IF(A85="","",IF(VLOOKUP(A85,[9]令和6年度契約状況調査票!$F:$AW,26,FALSE)="①公益社団法人","公社",IF(VLOOKUP(A85,[9]令和6年度契約状況調査票!$F:$AW,26,FALSE)="②公益財団法人","公財","")))</f>
        <v/>
      </c>
      <c r="M85" s="5" t="str">
        <f>IF(A85="","",VLOOKUP(A85,[9]令和6年度契約状況調査票!$F:$AW,27,FALSE))</f>
        <v/>
      </c>
      <c r="N85" s="18" t="str">
        <f>IF(A85="","",IF(VLOOKUP(A85,[9]令和6年度契約状況調査票!$F:$AW,12,FALSE)="国所管",VLOOKUP(A85,[9]令和6年度契約状況調査票!$F:$AW,23,FALSE),""))</f>
        <v/>
      </c>
      <c r="O85" s="6" t="str">
        <f>IF(A85="","",IF(AND(Q85="○",P85="分担契約/単価契約"),"単価契約"&amp;CHAR(10)&amp;"予定調達総額 "&amp;TEXT(VLOOKUP(A85,[9]令和6年度契約状況調査票!$F:$AW,15,FALSE),"#,##0円")&amp;"(B)"&amp;CHAR(10)&amp;"分担契約"&amp;CHAR(10)&amp;VLOOKUP(A85,[9]令和6年度契約状況調査票!$F:$AW,31,FALSE),IF(AND(Q85="○",P85="分担契約"),"分担契約"&amp;CHAR(10)&amp;"契約総額 "&amp;TEXT(VLOOKUP(A85,[9]令和6年度契約状況調査票!$F:$AW,15,FALSE),"#,##0円")&amp;"(B)"&amp;CHAR(10)&amp;VLOOKUP(A85,[9]令和6年度契約状況調査票!$F:$AW,31,FALSE),(IF(P85="分担契約/単価契約","単価契約"&amp;CHAR(10)&amp;"予定調達総額 "&amp;TEXT(VLOOKUP(A85,[9]令和6年度契約状況調査票!$F:$AW,15,FALSE),"#,##0円")&amp;CHAR(10)&amp;"分担契約"&amp;CHAR(10)&amp;VLOOKUP(A85,[9]令和6年度契約状況調査票!$F:$AW,31,FALSE),IF(P85="分担契約","分担契約"&amp;CHAR(10)&amp;"契約総額 "&amp;TEXT(VLOOKUP(A85,[9]令和6年度契約状況調査票!$F:$AW,15,FALSE),"#,##0円")&amp;CHAR(10)&amp;VLOOKUP(A85,[9]令和6年度契約状況調査票!$F:$AW,31,FALSE),IF(P85="単価契約","単価契約"&amp;CHAR(10)&amp;"予定調達総額 "&amp;TEXT(VLOOKUP(A85,[9]令和6年度契約状況調査票!$F:$AW,15,FALSE),"#,##0円")&amp;CHAR(10)&amp;VLOOKUP(A85,[9]令和6年度契約状況調査票!$F:$AW,31,FALSE),VLOOKUP(A85,[9]令和6年度契約状況調査票!$F:$AW,31,FALSE))))))))</f>
        <v/>
      </c>
      <c r="P85" s="12" t="str">
        <f>IF(A85="","",VLOOKUP(A85,[9]令和6年度契約状況調査票!$F:$CE,52,FALSE))</f>
        <v/>
      </c>
    </row>
    <row r="86" spans="1:16" s="12" customFormat="1" ht="69.95" customHeight="1">
      <c r="A86" s="7" t="str">
        <f>IF(MAX([9]令和6年度契約状況調査票!F28:F105)&gt;=ROW()-5,ROW()-5,"")</f>
        <v/>
      </c>
      <c r="B86" s="2" t="str">
        <f>IF(A86="","",VLOOKUP(A86,[9]令和6年度契約状況調査票!$F:$AW,4,FALSE))</f>
        <v/>
      </c>
      <c r="C86" s="1" t="str">
        <f>IF(A86="","",VLOOKUP(A86,[9]令和6年度契約状況調査票!$F:$AW,5,FALSE))</f>
        <v/>
      </c>
      <c r="D86" s="16" t="str">
        <f>IF(A86="","",VLOOKUP(A86,[9]令和6年度契約状況調査票!$F:$AW,8,FALSE))</f>
        <v/>
      </c>
      <c r="E86" s="2" t="str">
        <f>IF(A86="","",VLOOKUP(A86,[9]令和6年度契約状況調査票!$F:$AW,9,FALSE))</f>
        <v/>
      </c>
      <c r="F86" s="3" t="str">
        <f>IF(A86="","",VLOOKUP(A86,[9]令和6年度契約状況調査票!$F:$AW,10,FALSE))</f>
        <v/>
      </c>
      <c r="G86" s="17" t="str">
        <f>IF(A86="","",VLOOKUP(A86,[9]令和6年度契約状況調査票!$F:$AW,30,FALSE))</f>
        <v/>
      </c>
      <c r="H86" s="4" t="str">
        <f>IF(A86="","",IF(VLOOKUP(A86,[9]令和6年度契約状況調査票!$F:$AW,13,FALSE)="他官署で調達手続きを実施のため","他官署で調達手続きを実施のため",IF(VLOOKUP(A86,[9]令和6年度契約状況調査票!$F:$AW,20,FALSE)="②同種の他の契約の予定価格を類推されるおそれがあるため公表しない","同種の他の契約の予定価格を類推されるおそれがあるため公表しない",IF(VLOOKUP(A86,[9]令和6年度契約状況調査票!$F:$AW,20,FALSE)="－","－",IF(VLOOKUP(A86,[9]令和6年度契約状況調査票!$F:$AW,6,FALSE)&lt;&gt;"",TEXT(VLOOKUP(A86,[9]令和6年度契約状況調査票!$F:$AW,13,FALSE),"#,##0円")&amp;CHAR(10)&amp;"(A)",VLOOKUP(A86,[9]令和6年度契約状況調査票!$F:$AW,13,FALSE))))))</f>
        <v/>
      </c>
      <c r="I86" s="4" t="str">
        <f>IF(A86="","",VLOOKUP(A86,[9]令和6年度契約状況調査票!$F:$AW,14,FALSE))</f>
        <v/>
      </c>
      <c r="J86" s="5" t="str">
        <f>IF(A86="","",IF(VLOOKUP(A86,[9]令和6年度契約状況調査票!$F:$AW,13,FALSE)="他官署で調達手続きを実施のため","－",IF(VLOOKUP(A86,[9]令和6年度契約状況調査票!$F:$AW,20,FALSE)="②同種の他の契約の予定価格を類推されるおそれがあるため公表しない","－",IF(VLOOKUP(A86,[9]令和6年度契約状況調査票!$F:$AW,20,FALSE)="－","－",IF(VLOOKUP(A86,[9]令和6年度契約状況調査票!$F:$AW,6,FALSE)&lt;&gt;"",TEXT(VLOOKUP(A86,[9]令和6年度契約状況調査票!$F:$AW,16,FALSE),"#.0%")&amp;CHAR(10)&amp;"(B/A×100)",VLOOKUP(A86,[9]令和6年度契約状況調査票!$F:$AW,16,FALSE))))))</f>
        <v/>
      </c>
      <c r="K86" s="18"/>
      <c r="L86" s="5" t="str">
        <f>IF(A86="","",IF(VLOOKUP(A86,[9]令和6年度契約状況調査票!$F:$AW,26,FALSE)="①公益社団法人","公社",IF(VLOOKUP(A86,[9]令和6年度契約状況調査票!$F:$AW,26,FALSE)="②公益財団法人","公財","")))</f>
        <v/>
      </c>
      <c r="M86" s="5" t="str">
        <f>IF(A86="","",VLOOKUP(A86,[9]令和6年度契約状況調査票!$F:$AW,27,FALSE))</f>
        <v/>
      </c>
      <c r="N86" s="18" t="str">
        <f>IF(A86="","",IF(VLOOKUP(A86,[9]令和6年度契約状況調査票!$F:$AW,12,FALSE)="国所管",VLOOKUP(A86,[9]令和6年度契約状況調査票!$F:$AW,23,FALSE),""))</f>
        <v/>
      </c>
      <c r="O86" s="6" t="str">
        <f>IF(A86="","",IF(AND(Q86="○",P86="分担契約/単価契約"),"単価契約"&amp;CHAR(10)&amp;"予定調達総額 "&amp;TEXT(VLOOKUP(A86,[9]令和6年度契約状況調査票!$F:$AW,15,FALSE),"#,##0円")&amp;"(B)"&amp;CHAR(10)&amp;"分担契約"&amp;CHAR(10)&amp;VLOOKUP(A86,[9]令和6年度契約状況調査票!$F:$AW,31,FALSE),IF(AND(Q86="○",P86="分担契約"),"分担契約"&amp;CHAR(10)&amp;"契約総額 "&amp;TEXT(VLOOKUP(A86,[9]令和6年度契約状況調査票!$F:$AW,15,FALSE),"#,##0円")&amp;"(B)"&amp;CHAR(10)&amp;VLOOKUP(A86,[9]令和6年度契約状況調査票!$F:$AW,31,FALSE),(IF(P86="分担契約/単価契約","単価契約"&amp;CHAR(10)&amp;"予定調達総額 "&amp;TEXT(VLOOKUP(A86,[9]令和6年度契約状況調査票!$F:$AW,15,FALSE),"#,##0円")&amp;CHAR(10)&amp;"分担契約"&amp;CHAR(10)&amp;VLOOKUP(A86,[9]令和6年度契約状況調査票!$F:$AW,31,FALSE),IF(P86="分担契約","分担契約"&amp;CHAR(10)&amp;"契約総額 "&amp;TEXT(VLOOKUP(A86,[9]令和6年度契約状況調査票!$F:$AW,15,FALSE),"#,##0円")&amp;CHAR(10)&amp;VLOOKUP(A86,[9]令和6年度契約状況調査票!$F:$AW,31,FALSE),IF(P86="単価契約","単価契約"&amp;CHAR(10)&amp;"予定調達総額 "&amp;TEXT(VLOOKUP(A86,[9]令和6年度契約状況調査票!$F:$AW,15,FALSE),"#,##0円")&amp;CHAR(10)&amp;VLOOKUP(A86,[9]令和6年度契約状況調査票!$F:$AW,31,FALSE),VLOOKUP(A86,[9]令和6年度契約状況調査票!$F:$AW,31,FALSE))))))))</f>
        <v/>
      </c>
      <c r="P86" s="12" t="str">
        <f>IF(A86="","",VLOOKUP(A86,[9]令和6年度契約状況調査票!$F:$CE,52,FALSE))</f>
        <v/>
      </c>
    </row>
    <row r="87" spans="1:16" s="12" customFormat="1" ht="69.95" customHeight="1">
      <c r="A87" s="7" t="str">
        <f>IF(MAX([9]令和6年度契約状況調査票!F28:F106)&gt;=ROW()-5,ROW()-5,"")</f>
        <v/>
      </c>
      <c r="B87" s="2" t="str">
        <f>IF(A87="","",VLOOKUP(A87,[9]令和6年度契約状況調査票!$F:$AW,4,FALSE))</f>
        <v/>
      </c>
      <c r="C87" s="1" t="str">
        <f>IF(A87="","",VLOOKUP(A87,[9]令和6年度契約状況調査票!$F:$AW,5,FALSE))</f>
        <v/>
      </c>
      <c r="D87" s="16" t="str">
        <f>IF(A87="","",VLOOKUP(A87,[9]令和6年度契約状況調査票!$F:$AW,8,FALSE))</f>
        <v/>
      </c>
      <c r="E87" s="2" t="str">
        <f>IF(A87="","",VLOOKUP(A87,[9]令和6年度契約状況調査票!$F:$AW,9,FALSE))</f>
        <v/>
      </c>
      <c r="F87" s="3" t="str">
        <f>IF(A87="","",VLOOKUP(A87,[9]令和6年度契約状況調査票!$F:$AW,10,FALSE))</f>
        <v/>
      </c>
      <c r="G87" s="17" t="str">
        <f>IF(A87="","",VLOOKUP(A87,[9]令和6年度契約状況調査票!$F:$AW,30,FALSE))</f>
        <v/>
      </c>
      <c r="H87" s="4" t="str">
        <f>IF(A87="","",IF(VLOOKUP(A87,[9]令和6年度契約状況調査票!$F:$AW,13,FALSE)="他官署で調達手続きを実施のため","他官署で調達手続きを実施のため",IF(VLOOKUP(A87,[9]令和6年度契約状況調査票!$F:$AW,20,FALSE)="②同種の他の契約の予定価格を類推されるおそれがあるため公表しない","同種の他の契約の予定価格を類推されるおそれがあるため公表しない",IF(VLOOKUP(A87,[9]令和6年度契約状況調査票!$F:$AW,20,FALSE)="－","－",IF(VLOOKUP(A87,[9]令和6年度契約状況調査票!$F:$AW,6,FALSE)&lt;&gt;"",TEXT(VLOOKUP(A87,[9]令和6年度契約状況調査票!$F:$AW,13,FALSE),"#,##0円")&amp;CHAR(10)&amp;"(A)",VLOOKUP(A87,[9]令和6年度契約状況調査票!$F:$AW,13,FALSE))))))</f>
        <v/>
      </c>
      <c r="I87" s="4" t="str">
        <f>IF(A87="","",VLOOKUP(A87,[9]令和6年度契約状況調査票!$F:$AW,14,FALSE))</f>
        <v/>
      </c>
      <c r="J87" s="5" t="str">
        <f>IF(A87="","",IF(VLOOKUP(A87,[9]令和6年度契約状況調査票!$F:$AW,13,FALSE)="他官署で調達手続きを実施のため","－",IF(VLOOKUP(A87,[9]令和6年度契約状況調査票!$F:$AW,20,FALSE)="②同種の他の契約の予定価格を類推されるおそれがあるため公表しない","－",IF(VLOOKUP(A87,[9]令和6年度契約状況調査票!$F:$AW,20,FALSE)="－","－",IF(VLOOKUP(A87,[9]令和6年度契約状況調査票!$F:$AW,6,FALSE)&lt;&gt;"",TEXT(VLOOKUP(A87,[9]令和6年度契約状況調査票!$F:$AW,16,FALSE),"#.0%")&amp;CHAR(10)&amp;"(B/A×100)",VLOOKUP(A87,[9]令和6年度契約状況調査票!$F:$AW,16,FALSE))))))</f>
        <v/>
      </c>
      <c r="K87" s="18"/>
      <c r="L87" s="5" t="str">
        <f>IF(A87="","",IF(VLOOKUP(A87,[9]令和6年度契約状況調査票!$F:$AW,26,FALSE)="①公益社団法人","公社",IF(VLOOKUP(A87,[9]令和6年度契約状況調査票!$F:$AW,26,FALSE)="②公益財団法人","公財","")))</f>
        <v/>
      </c>
      <c r="M87" s="5" t="str">
        <f>IF(A87="","",VLOOKUP(A87,[9]令和6年度契約状況調査票!$F:$AW,27,FALSE))</f>
        <v/>
      </c>
      <c r="N87" s="18" t="str">
        <f>IF(A87="","",IF(VLOOKUP(A87,[9]令和6年度契約状況調査票!$F:$AW,12,FALSE)="国所管",VLOOKUP(A87,[9]令和6年度契約状況調査票!$F:$AW,23,FALSE),""))</f>
        <v/>
      </c>
      <c r="O87" s="6" t="str">
        <f>IF(A87="","",IF(AND(Q87="○",P87="分担契約/単価契約"),"単価契約"&amp;CHAR(10)&amp;"予定調達総額 "&amp;TEXT(VLOOKUP(A87,[9]令和6年度契約状況調査票!$F:$AW,15,FALSE),"#,##0円")&amp;"(B)"&amp;CHAR(10)&amp;"分担契約"&amp;CHAR(10)&amp;VLOOKUP(A87,[9]令和6年度契約状況調査票!$F:$AW,31,FALSE),IF(AND(Q87="○",P87="分担契約"),"分担契約"&amp;CHAR(10)&amp;"契約総額 "&amp;TEXT(VLOOKUP(A87,[9]令和6年度契約状況調査票!$F:$AW,15,FALSE),"#,##0円")&amp;"(B)"&amp;CHAR(10)&amp;VLOOKUP(A87,[9]令和6年度契約状況調査票!$F:$AW,31,FALSE),(IF(P87="分担契約/単価契約","単価契約"&amp;CHAR(10)&amp;"予定調達総額 "&amp;TEXT(VLOOKUP(A87,[9]令和6年度契約状況調査票!$F:$AW,15,FALSE),"#,##0円")&amp;CHAR(10)&amp;"分担契約"&amp;CHAR(10)&amp;VLOOKUP(A87,[9]令和6年度契約状況調査票!$F:$AW,31,FALSE),IF(P87="分担契約","分担契約"&amp;CHAR(10)&amp;"契約総額 "&amp;TEXT(VLOOKUP(A87,[9]令和6年度契約状況調査票!$F:$AW,15,FALSE),"#,##0円")&amp;CHAR(10)&amp;VLOOKUP(A87,[9]令和6年度契約状況調査票!$F:$AW,31,FALSE),IF(P87="単価契約","単価契約"&amp;CHAR(10)&amp;"予定調達総額 "&amp;TEXT(VLOOKUP(A87,[9]令和6年度契約状況調査票!$F:$AW,15,FALSE),"#,##0円")&amp;CHAR(10)&amp;VLOOKUP(A87,[9]令和6年度契約状況調査票!$F:$AW,31,FALSE),VLOOKUP(A87,[9]令和6年度契約状況調査票!$F:$AW,31,FALSE))))))))</f>
        <v/>
      </c>
      <c r="P87" s="12" t="str">
        <f>IF(A87="","",VLOOKUP(A87,[9]令和6年度契約状況調査票!$F:$CE,52,FALSE))</f>
        <v/>
      </c>
    </row>
    <row r="88" spans="1:16" s="12" customFormat="1" ht="69.95" customHeight="1">
      <c r="A88" s="7" t="str">
        <f>IF(MAX([9]令和6年度契約状況調査票!F28:F107)&gt;=ROW()-5,ROW()-5,"")</f>
        <v/>
      </c>
      <c r="B88" s="2" t="str">
        <f>IF(A88="","",VLOOKUP(A88,[9]令和6年度契約状況調査票!$F:$AW,4,FALSE))</f>
        <v/>
      </c>
      <c r="C88" s="1" t="str">
        <f>IF(A88="","",VLOOKUP(A88,[9]令和6年度契約状況調査票!$F:$AW,5,FALSE))</f>
        <v/>
      </c>
      <c r="D88" s="16" t="str">
        <f>IF(A88="","",VLOOKUP(A88,[9]令和6年度契約状況調査票!$F:$AW,8,FALSE))</f>
        <v/>
      </c>
      <c r="E88" s="2" t="str">
        <f>IF(A88="","",VLOOKUP(A88,[9]令和6年度契約状況調査票!$F:$AW,9,FALSE))</f>
        <v/>
      </c>
      <c r="F88" s="3" t="str">
        <f>IF(A88="","",VLOOKUP(A88,[9]令和6年度契約状況調査票!$F:$AW,10,FALSE))</f>
        <v/>
      </c>
      <c r="G88" s="17" t="str">
        <f>IF(A88="","",VLOOKUP(A88,[9]令和6年度契約状況調査票!$F:$AW,30,FALSE))</f>
        <v/>
      </c>
      <c r="H88" s="4" t="str">
        <f>IF(A88="","",IF(VLOOKUP(A88,[9]令和6年度契約状況調査票!$F:$AW,13,FALSE)="他官署で調達手続きを実施のため","他官署で調達手続きを実施のため",IF(VLOOKUP(A88,[9]令和6年度契約状況調査票!$F:$AW,20,FALSE)="②同種の他の契約の予定価格を類推されるおそれがあるため公表しない","同種の他の契約の予定価格を類推されるおそれがあるため公表しない",IF(VLOOKUP(A88,[9]令和6年度契約状況調査票!$F:$AW,20,FALSE)="－","－",IF(VLOOKUP(A88,[9]令和6年度契約状況調査票!$F:$AW,6,FALSE)&lt;&gt;"",TEXT(VLOOKUP(A88,[9]令和6年度契約状況調査票!$F:$AW,13,FALSE),"#,##0円")&amp;CHAR(10)&amp;"(A)",VLOOKUP(A88,[9]令和6年度契約状況調査票!$F:$AW,13,FALSE))))))</f>
        <v/>
      </c>
      <c r="I88" s="4" t="str">
        <f>IF(A88="","",VLOOKUP(A88,[9]令和6年度契約状況調査票!$F:$AW,14,FALSE))</f>
        <v/>
      </c>
      <c r="J88" s="5" t="str">
        <f>IF(A88="","",IF(VLOOKUP(A88,[9]令和6年度契約状況調査票!$F:$AW,13,FALSE)="他官署で調達手続きを実施のため","－",IF(VLOOKUP(A88,[9]令和6年度契約状況調査票!$F:$AW,20,FALSE)="②同種の他の契約の予定価格を類推されるおそれがあるため公表しない","－",IF(VLOOKUP(A88,[9]令和6年度契約状況調査票!$F:$AW,20,FALSE)="－","－",IF(VLOOKUP(A88,[9]令和6年度契約状況調査票!$F:$AW,6,FALSE)&lt;&gt;"",TEXT(VLOOKUP(A88,[9]令和6年度契約状況調査票!$F:$AW,16,FALSE),"#.0%")&amp;CHAR(10)&amp;"(B/A×100)",VLOOKUP(A88,[9]令和6年度契約状況調査票!$F:$AW,16,FALSE))))))</f>
        <v/>
      </c>
      <c r="K88" s="18"/>
      <c r="L88" s="5" t="str">
        <f>IF(A88="","",IF(VLOOKUP(A88,[9]令和6年度契約状況調査票!$F:$AW,26,FALSE)="①公益社団法人","公社",IF(VLOOKUP(A88,[9]令和6年度契約状況調査票!$F:$AW,26,FALSE)="②公益財団法人","公財","")))</f>
        <v/>
      </c>
      <c r="M88" s="5" t="str">
        <f>IF(A88="","",VLOOKUP(A88,[9]令和6年度契約状況調査票!$F:$AW,27,FALSE))</f>
        <v/>
      </c>
      <c r="N88" s="18" t="str">
        <f>IF(A88="","",IF(VLOOKUP(A88,[9]令和6年度契約状況調査票!$F:$AW,12,FALSE)="国所管",VLOOKUP(A88,[9]令和6年度契約状況調査票!$F:$AW,23,FALSE),""))</f>
        <v/>
      </c>
      <c r="O88" s="6" t="str">
        <f>IF(A88="","",IF(AND(Q88="○",P88="分担契約/単価契約"),"単価契約"&amp;CHAR(10)&amp;"予定調達総額 "&amp;TEXT(VLOOKUP(A88,[9]令和6年度契約状況調査票!$F:$AW,15,FALSE),"#,##0円")&amp;"(B)"&amp;CHAR(10)&amp;"分担契約"&amp;CHAR(10)&amp;VLOOKUP(A88,[9]令和6年度契約状況調査票!$F:$AW,31,FALSE),IF(AND(Q88="○",P88="分担契約"),"分担契約"&amp;CHAR(10)&amp;"契約総額 "&amp;TEXT(VLOOKUP(A88,[9]令和6年度契約状況調査票!$F:$AW,15,FALSE),"#,##0円")&amp;"(B)"&amp;CHAR(10)&amp;VLOOKUP(A88,[9]令和6年度契約状況調査票!$F:$AW,31,FALSE),(IF(P88="分担契約/単価契約","単価契約"&amp;CHAR(10)&amp;"予定調達総額 "&amp;TEXT(VLOOKUP(A88,[9]令和6年度契約状況調査票!$F:$AW,15,FALSE),"#,##0円")&amp;CHAR(10)&amp;"分担契約"&amp;CHAR(10)&amp;VLOOKUP(A88,[9]令和6年度契約状況調査票!$F:$AW,31,FALSE),IF(P88="分担契約","分担契約"&amp;CHAR(10)&amp;"契約総額 "&amp;TEXT(VLOOKUP(A88,[9]令和6年度契約状況調査票!$F:$AW,15,FALSE),"#,##0円")&amp;CHAR(10)&amp;VLOOKUP(A88,[9]令和6年度契約状況調査票!$F:$AW,31,FALSE),IF(P88="単価契約","単価契約"&amp;CHAR(10)&amp;"予定調達総額 "&amp;TEXT(VLOOKUP(A88,[9]令和6年度契約状況調査票!$F:$AW,15,FALSE),"#,##0円")&amp;CHAR(10)&amp;VLOOKUP(A88,[9]令和6年度契約状況調査票!$F:$AW,31,FALSE),VLOOKUP(A88,[9]令和6年度契約状況調査票!$F:$AW,31,FALSE))))))))</f>
        <v/>
      </c>
      <c r="P88" s="12" t="str">
        <f>IF(A88="","",VLOOKUP(A88,[9]令和6年度契約状況調査票!$F:$CE,52,FALSE))</f>
        <v/>
      </c>
    </row>
    <row r="89" spans="1:16" s="12" customFormat="1" ht="69.95" customHeight="1">
      <c r="A89" s="7" t="str">
        <f>IF(MAX([9]令和6年度契約状況調査票!F28:F108)&gt;=ROW()-5,ROW()-5,"")</f>
        <v/>
      </c>
      <c r="B89" s="2" t="str">
        <f>IF(A89="","",VLOOKUP(A89,[9]令和6年度契約状況調査票!$F:$AW,4,FALSE))</f>
        <v/>
      </c>
      <c r="C89" s="1" t="str">
        <f>IF(A89="","",VLOOKUP(A89,[9]令和6年度契約状況調査票!$F:$AW,5,FALSE))</f>
        <v/>
      </c>
      <c r="D89" s="16" t="str">
        <f>IF(A89="","",VLOOKUP(A89,[9]令和6年度契約状況調査票!$F:$AW,8,FALSE))</f>
        <v/>
      </c>
      <c r="E89" s="2" t="str">
        <f>IF(A89="","",VLOOKUP(A89,[9]令和6年度契約状況調査票!$F:$AW,9,FALSE))</f>
        <v/>
      </c>
      <c r="F89" s="3" t="str">
        <f>IF(A89="","",VLOOKUP(A89,[9]令和6年度契約状況調査票!$F:$AW,10,FALSE))</f>
        <v/>
      </c>
      <c r="G89" s="17" t="str">
        <f>IF(A89="","",VLOOKUP(A89,[9]令和6年度契約状況調査票!$F:$AW,30,FALSE))</f>
        <v/>
      </c>
      <c r="H89" s="4" t="str">
        <f>IF(A89="","",IF(VLOOKUP(A89,[9]令和6年度契約状況調査票!$F:$AW,13,FALSE)="他官署で調達手続きを実施のため","他官署で調達手続きを実施のため",IF(VLOOKUP(A89,[9]令和6年度契約状況調査票!$F:$AW,20,FALSE)="②同種の他の契約の予定価格を類推されるおそれがあるため公表しない","同種の他の契約の予定価格を類推されるおそれがあるため公表しない",IF(VLOOKUP(A89,[9]令和6年度契約状況調査票!$F:$AW,20,FALSE)="－","－",IF(VLOOKUP(A89,[9]令和6年度契約状況調査票!$F:$AW,6,FALSE)&lt;&gt;"",TEXT(VLOOKUP(A89,[9]令和6年度契約状況調査票!$F:$AW,13,FALSE),"#,##0円")&amp;CHAR(10)&amp;"(A)",VLOOKUP(A89,[9]令和6年度契約状況調査票!$F:$AW,13,FALSE))))))</f>
        <v/>
      </c>
      <c r="I89" s="4" t="str">
        <f>IF(A89="","",VLOOKUP(A89,[9]令和6年度契約状況調査票!$F:$AW,14,FALSE))</f>
        <v/>
      </c>
      <c r="J89" s="5" t="str">
        <f>IF(A89="","",IF(VLOOKUP(A89,[9]令和6年度契約状況調査票!$F:$AW,13,FALSE)="他官署で調達手続きを実施のため","－",IF(VLOOKUP(A89,[9]令和6年度契約状況調査票!$F:$AW,20,FALSE)="②同種の他の契約の予定価格を類推されるおそれがあるため公表しない","－",IF(VLOOKUP(A89,[9]令和6年度契約状況調査票!$F:$AW,20,FALSE)="－","－",IF(VLOOKUP(A89,[9]令和6年度契約状況調査票!$F:$AW,6,FALSE)&lt;&gt;"",TEXT(VLOOKUP(A89,[9]令和6年度契約状況調査票!$F:$AW,16,FALSE),"#.0%")&amp;CHAR(10)&amp;"(B/A×100)",VLOOKUP(A89,[9]令和6年度契約状況調査票!$F:$AW,16,FALSE))))))</f>
        <v/>
      </c>
      <c r="K89" s="18"/>
      <c r="L89" s="5" t="str">
        <f>IF(A89="","",IF(VLOOKUP(A89,[9]令和6年度契約状況調査票!$F:$AW,26,FALSE)="①公益社団法人","公社",IF(VLOOKUP(A89,[9]令和6年度契約状況調査票!$F:$AW,26,FALSE)="②公益財団法人","公財","")))</f>
        <v/>
      </c>
      <c r="M89" s="5" t="str">
        <f>IF(A89="","",VLOOKUP(A89,[9]令和6年度契約状況調査票!$F:$AW,27,FALSE))</f>
        <v/>
      </c>
      <c r="N89" s="18" t="str">
        <f>IF(A89="","",IF(VLOOKUP(A89,[9]令和6年度契約状況調査票!$F:$AW,12,FALSE)="国所管",VLOOKUP(A89,[9]令和6年度契約状況調査票!$F:$AW,23,FALSE),""))</f>
        <v/>
      </c>
      <c r="O89" s="6" t="str">
        <f>IF(A89="","",IF(AND(Q89="○",P89="分担契約/単価契約"),"単価契約"&amp;CHAR(10)&amp;"予定調達総額 "&amp;TEXT(VLOOKUP(A89,[9]令和6年度契約状況調査票!$F:$AW,15,FALSE),"#,##0円")&amp;"(B)"&amp;CHAR(10)&amp;"分担契約"&amp;CHAR(10)&amp;VLOOKUP(A89,[9]令和6年度契約状況調査票!$F:$AW,31,FALSE),IF(AND(Q89="○",P89="分担契約"),"分担契約"&amp;CHAR(10)&amp;"契約総額 "&amp;TEXT(VLOOKUP(A89,[9]令和6年度契約状況調査票!$F:$AW,15,FALSE),"#,##0円")&amp;"(B)"&amp;CHAR(10)&amp;VLOOKUP(A89,[9]令和6年度契約状況調査票!$F:$AW,31,FALSE),(IF(P89="分担契約/単価契約","単価契約"&amp;CHAR(10)&amp;"予定調達総額 "&amp;TEXT(VLOOKUP(A89,[9]令和6年度契約状況調査票!$F:$AW,15,FALSE),"#,##0円")&amp;CHAR(10)&amp;"分担契約"&amp;CHAR(10)&amp;VLOOKUP(A89,[9]令和6年度契約状況調査票!$F:$AW,31,FALSE),IF(P89="分担契約","分担契約"&amp;CHAR(10)&amp;"契約総額 "&amp;TEXT(VLOOKUP(A89,[9]令和6年度契約状況調査票!$F:$AW,15,FALSE),"#,##0円")&amp;CHAR(10)&amp;VLOOKUP(A89,[9]令和6年度契約状況調査票!$F:$AW,31,FALSE),IF(P89="単価契約","単価契約"&amp;CHAR(10)&amp;"予定調達総額 "&amp;TEXT(VLOOKUP(A89,[9]令和6年度契約状況調査票!$F:$AW,15,FALSE),"#,##0円")&amp;CHAR(10)&amp;VLOOKUP(A89,[9]令和6年度契約状況調査票!$F:$AW,31,FALSE),VLOOKUP(A89,[9]令和6年度契約状況調査票!$F:$AW,31,FALSE))))))))</f>
        <v/>
      </c>
      <c r="P89" s="12" t="str">
        <f>IF(A89="","",VLOOKUP(A89,[9]令和6年度契約状況調査票!$F:$CE,52,FALSE))</f>
        <v/>
      </c>
    </row>
    <row r="90" spans="1:16" s="12" customFormat="1" ht="69.95" customHeight="1">
      <c r="A90" s="7" t="str">
        <f>IF(MAX([9]令和6年度契約状況調査票!F28:F109)&gt;=ROW()-5,ROW()-5,"")</f>
        <v/>
      </c>
      <c r="B90" s="2" t="str">
        <f>IF(A90="","",VLOOKUP(A90,[9]令和6年度契約状況調査票!$F:$AW,4,FALSE))</f>
        <v/>
      </c>
      <c r="C90" s="1" t="str">
        <f>IF(A90="","",VLOOKUP(A90,[9]令和6年度契約状況調査票!$F:$AW,5,FALSE))</f>
        <v/>
      </c>
      <c r="D90" s="16" t="str">
        <f>IF(A90="","",VLOOKUP(A90,[9]令和6年度契約状況調査票!$F:$AW,8,FALSE))</f>
        <v/>
      </c>
      <c r="E90" s="2" t="str">
        <f>IF(A90="","",VLOOKUP(A90,[9]令和6年度契約状況調査票!$F:$AW,9,FALSE))</f>
        <v/>
      </c>
      <c r="F90" s="3" t="str">
        <f>IF(A90="","",VLOOKUP(A90,[9]令和6年度契約状況調査票!$F:$AW,10,FALSE))</f>
        <v/>
      </c>
      <c r="G90" s="17" t="str">
        <f>IF(A90="","",VLOOKUP(A90,[9]令和6年度契約状況調査票!$F:$AW,30,FALSE))</f>
        <v/>
      </c>
      <c r="H90" s="4" t="str">
        <f>IF(A90="","",IF(VLOOKUP(A90,[9]令和6年度契約状況調査票!$F:$AW,13,FALSE)="他官署で調達手続きを実施のため","他官署で調達手続きを実施のため",IF(VLOOKUP(A90,[9]令和6年度契約状況調査票!$F:$AW,20,FALSE)="②同種の他の契約の予定価格を類推されるおそれがあるため公表しない","同種の他の契約の予定価格を類推されるおそれがあるため公表しない",IF(VLOOKUP(A90,[9]令和6年度契約状況調査票!$F:$AW,20,FALSE)="－","－",IF(VLOOKUP(A90,[9]令和6年度契約状況調査票!$F:$AW,6,FALSE)&lt;&gt;"",TEXT(VLOOKUP(A90,[9]令和6年度契約状況調査票!$F:$AW,13,FALSE),"#,##0円")&amp;CHAR(10)&amp;"(A)",VLOOKUP(A90,[9]令和6年度契約状況調査票!$F:$AW,13,FALSE))))))</f>
        <v/>
      </c>
      <c r="I90" s="4" t="str">
        <f>IF(A90="","",VLOOKUP(A90,[9]令和6年度契約状況調査票!$F:$AW,14,FALSE))</f>
        <v/>
      </c>
      <c r="J90" s="5" t="str">
        <f>IF(A90="","",IF(VLOOKUP(A90,[9]令和6年度契約状況調査票!$F:$AW,13,FALSE)="他官署で調達手続きを実施のため","－",IF(VLOOKUP(A90,[9]令和6年度契約状況調査票!$F:$AW,20,FALSE)="②同種の他の契約の予定価格を類推されるおそれがあるため公表しない","－",IF(VLOOKUP(A90,[9]令和6年度契約状況調査票!$F:$AW,20,FALSE)="－","－",IF(VLOOKUP(A90,[9]令和6年度契約状況調査票!$F:$AW,6,FALSE)&lt;&gt;"",TEXT(VLOOKUP(A90,[9]令和6年度契約状況調査票!$F:$AW,16,FALSE),"#.0%")&amp;CHAR(10)&amp;"(B/A×100)",VLOOKUP(A90,[9]令和6年度契約状況調査票!$F:$AW,16,FALSE))))))</f>
        <v/>
      </c>
      <c r="K90" s="18"/>
      <c r="L90" s="5" t="str">
        <f>IF(A90="","",IF(VLOOKUP(A90,[9]令和6年度契約状況調査票!$F:$AW,26,FALSE)="①公益社団法人","公社",IF(VLOOKUP(A90,[9]令和6年度契約状況調査票!$F:$AW,26,FALSE)="②公益財団法人","公財","")))</f>
        <v/>
      </c>
      <c r="M90" s="5" t="str">
        <f>IF(A90="","",VLOOKUP(A90,[9]令和6年度契約状況調査票!$F:$AW,27,FALSE))</f>
        <v/>
      </c>
      <c r="N90" s="18" t="str">
        <f>IF(A90="","",IF(VLOOKUP(A90,[9]令和6年度契約状況調査票!$F:$AW,12,FALSE)="国所管",VLOOKUP(A90,[9]令和6年度契約状況調査票!$F:$AW,23,FALSE),""))</f>
        <v/>
      </c>
      <c r="O90" s="6" t="str">
        <f>IF(A90="","",IF(AND(Q90="○",P90="分担契約/単価契約"),"単価契約"&amp;CHAR(10)&amp;"予定調達総額 "&amp;TEXT(VLOOKUP(A90,[9]令和6年度契約状況調査票!$F:$AW,15,FALSE),"#,##0円")&amp;"(B)"&amp;CHAR(10)&amp;"分担契約"&amp;CHAR(10)&amp;VLOOKUP(A90,[9]令和6年度契約状況調査票!$F:$AW,31,FALSE),IF(AND(Q90="○",P90="分担契約"),"分担契約"&amp;CHAR(10)&amp;"契約総額 "&amp;TEXT(VLOOKUP(A90,[9]令和6年度契約状況調査票!$F:$AW,15,FALSE),"#,##0円")&amp;"(B)"&amp;CHAR(10)&amp;VLOOKUP(A90,[9]令和6年度契約状況調査票!$F:$AW,31,FALSE),(IF(P90="分担契約/単価契約","単価契約"&amp;CHAR(10)&amp;"予定調達総額 "&amp;TEXT(VLOOKUP(A90,[9]令和6年度契約状況調査票!$F:$AW,15,FALSE),"#,##0円")&amp;CHAR(10)&amp;"分担契約"&amp;CHAR(10)&amp;VLOOKUP(A90,[9]令和6年度契約状況調査票!$F:$AW,31,FALSE),IF(P90="分担契約","分担契約"&amp;CHAR(10)&amp;"契約総額 "&amp;TEXT(VLOOKUP(A90,[9]令和6年度契約状況調査票!$F:$AW,15,FALSE),"#,##0円")&amp;CHAR(10)&amp;VLOOKUP(A90,[9]令和6年度契約状況調査票!$F:$AW,31,FALSE),IF(P90="単価契約","単価契約"&amp;CHAR(10)&amp;"予定調達総額 "&amp;TEXT(VLOOKUP(A90,[9]令和6年度契約状況調査票!$F:$AW,15,FALSE),"#,##0円")&amp;CHAR(10)&amp;VLOOKUP(A90,[9]令和6年度契約状況調査票!$F:$AW,31,FALSE),VLOOKUP(A90,[9]令和6年度契約状況調査票!$F:$AW,31,FALSE))))))))</f>
        <v/>
      </c>
      <c r="P90" s="12" t="str">
        <f>IF(A90="","",VLOOKUP(A90,[9]令和6年度契約状況調査票!$F:$CE,52,FALSE))</f>
        <v/>
      </c>
    </row>
    <row r="91" spans="1:16" s="12" customFormat="1" ht="69.95" customHeight="1">
      <c r="A91" s="7" t="str">
        <f>IF(MAX([9]令和6年度契約状況調査票!F28:F110)&gt;=ROW()-5,ROW()-5,"")</f>
        <v/>
      </c>
      <c r="B91" s="2" t="str">
        <f>IF(A91="","",VLOOKUP(A91,[9]令和6年度契約状況調査票!$F:$AW,4,FALSE))</f>
        <v/>
      </c>
      <c r="C91" s="1" t="str">
        <f>IF(A91="","",VLOOKUP(A91,[9]令和6年度契約状況調査票!$F:$AW,5,FALSE))</f>
        <v/>
      </c>
      <c r="D91" s="16" t="str">
        <f>IF(A91="","",VLOOKUP(A91,[9]令和6年度契約状況調査票!$F:$AW,8,FALSE))</f>
        <v/>
      </c>
      <c r="E91" s="2" t="str">
        <f>IF(A91="","",VLOOKUP(A91,[9]令和6年度契約状況調査票!$F:$AW,9,FALSE))</f>
        <v/>
      </c>
      <c r="F91" s="3" t="str">
        <f>IF(A91="","",VLOOKUP(A91,[9]令和6年度契約状況調査票!$F:$AW,10,FALSE))</f>
        <v/>
      </c>
      <c r="G91" s="17" t="str">
        <f>IF(A91="","",VLOOKUP(A91,[9]令和6年度契約状況調査票!$F:$AW,30,FALSE))</f>
        <v/>
      </c>
      <c r="H91" s="4" t="str">
        <f>IF(A91="","",IF(VLOOKUP(A91,[9]令和6年度契約状況調査票!$F:$AW,13,FALSE)="他官署で調達手続きを実施のため","他官署で調達手続きを実施のため",IF(VLOOKUP(A91,[9]令和6年度契約状況調査票!$F:$AW,20,FALSE)="②同種の他の契約の予定価格を類推されるおそれがあるため公表しない","同種の他の契約の予定価格を類推されるおそれがあるため公表しない",IF(VLOOKUP(A91,[9]令和6年度契約状況調査票!$F:$AW,20,FALSE)="－","－",IF(VLOOKUP(A91,[9]令和6年度契約状況調査票!$F:$AW,6,FALSE)&lt;&gt;"",TEXT(VLOOKUP(A91,[9]令和6年度契約状況調査票!$F:$AW,13,FALSE),"#,##0円")&amp;CHAR(10)&amp;"(A)",VLOOKUP(A91,[9]令和6年度契約状況調査票!$F:$AW,13,FALSE))))))</f>
        <v/>
      </c>
      <c r="I91" s="4" t="str">
        <f>IF(A91="","",VLOOKUP(A91,[9]令和6年度契約状況調査票!$F:$AW,14,FALSE))</f>
        <v/>
      </c>
      <c r="J91" s="5" t="str">
        <f>IF(A91="","",IF(VLOOKUP(A91,[9]令和6年度契約状況調査票!$F:$AW,13,FALSE)="他官署で調達手続きを実施のため","－",IF(VLOOKUP(A91,[9]令和6年度契約状況調査票!$F:$AW,20,FALSE)="②同種の他の契約の予定価格を類推されるおそれがあるため公表しない","－",IF(VLOOKUP(A91,[9]令和6年度契約状況調査票!$F:$AW,20,FALSE)="－","－",IF(VLOOKUP(A91,[9]令和6年度契約状況調査票!$F:$AW,6,FALSE)&lt;&gt;"",TEXT(VLOOKUP(A91,[9]令和6年度契約状況調査票!$F:$AW,16,FALSE),"#.0%")&amp;CHAR(10)&amp;"(B/A×100)",VLOOKUP(A91,[9]令和6年度契約状況調査票!$F:$AW,16,FALSE))))))</f>
        <v/>
      </c>
      <c r="K91" s="18"/>
      <c r="L91" s="5" t="str">
        <f>IF(A91="","",IF(VLOOKUP(A91,[9]令和6年度契約状況調査票!$F:$AW,26,FALSE)="①公益社団法人","公社",IF(VLOOKUP(A91,[9]令和6年度契約状況調査票!$F:$AW,26,FALSE)="②公益財団法人","公財","")))</f>
        <v/>
      </c>
      <c r="M91" s="5" t="str">
        <f>IF(A91="","",VLOOKUP(A91,[9]令和6年度契約状況調査票!$F:$AW,27,FALSE))</f>
        <v/>
      </c>
      <c r="N91" s="18" t="str">
        <f>IF(A91="","",IF(VLOOKUP(A91,[9]令和6年度契約状況調査票!$F:$AW,12,FALSE)="国所管",VLOOKUP(A91,[9]令和6年度契約状況調査票!$F:$AW,23,FALSE),""))</f>
        <v/>
      </c>
      <c r="O91" s="6" t="str">
        <f>IF(A91="","",IF(AND(Q91="○",P91="分担契約/単価契約"),"単価契約"&amp;CHAR(10)&amp;"予定調達総額 "&amp;TEXT(VLOOKUP(A91,[9]令和6年度契約状況調査票!$F:$AW,15,FALSE),"#,##0円")&amp;"(B)"&amp;CHAR(10)&amp;"分担契約"&amp;CHAR(10)&amp;VLOOKUP(A91,[9]令和6年度契約状況調査票!$F:$AW,31,FALSE),IF(AND(Q91="○",P91="分担契約"),"分担契約"&amp;CHAR(10)&amp;"契約総額 "&amp;TEXT(VLOOKUP(A91,[9]令和6年度契約状況調査票!$F:$AW,15,FALSE),"#,##0円")&amp;"(B)"&amp;CHAR(10)&amp;VLOOKUP(A91,[9]令和6年度契約状況調査票!$F:$AW,31,FALSE),(IF(P91="分担契約/単価契約","単価契約"&amp;CHAR(10)&amp;"予定調達総額 "&amp;TEXT(VLOOKUP(A91,[9]令和6年度契約状況調査票!$F:$AW,15,FALSE),"#,##0円")&amp;CHAR(10)&amp;"分担契約"&amp;CHAR(10)&amp;VLOOKUP(A91,[9]令和6年度契約状況調査票!$F:$AW,31,FALSE),IF(P91="分担契約","分担契約"&amp;CHAR(10)&amp;"契約総額 "&amp;TEXT(VLOOKUP(A91,[9]令和6年度契約状況調査票!$F:$AW,15,FALSE),"#,##0円")&amp;CHAR(10)&amp;VLOOKUP(A91,[9]令和6年度契約状況調査票!$F:$AW,31,FALSE),IF(P91="単価契約","単価契約"&amp;CHAR(10)&amp;"予定調達総額 "&amp;TEXT(VLOOKUP(A91,[9]令和6年度契約状況調査票!$F:$AW,15,FALSE),"#,##0円")&amp;CHAR(10)&amp;VLOOKUP(A91,[9]令和6年度契約状況調査票!$F:$AW,31,FALSE),VLOOKUP(A91,[9]令和6年度契約状況調査票!$F:$AW,31,FALSE))))))))</f>
        <v/>
      </c>
      <c r="P91" s="12" t="str">
        <f>IF(A91="","",VLOOKUP(A91,[9]令和6年度契約状況調査票!$F:$CE,52,FALSE))</f>
        <v/>
      </c>
    </row>
    <row r="92" spans="1:16" s="12" customFormat="1" ht="69.95" customHeight="1">
      <c r="A92" s="7" t="str">
        <f>IF(MAX([9]令和6年度契約状況調査票!F28:F111)&gt;=ROW()-5,ROW()-5,"")</f>
        <v/>
      </c>
      <c r="B92" s="2" t="str">
        <f>IF(A92="","",VLOOKUP(A92,[9]令和6年度契約状況調査票!$F:$AW,4,FALSE))</f>
        <v/>
      </c>
      <c r="C92" s="1" t="str">
        <f>IF(A92="","",VLOOKUP(A92,[9]令和6年度契約状況調査票!$F:$AW,5,FALSE))</f>
        <v/>
      </c>
      <c r="D92" s="16" t="str">
        <f>IF(A92="","",VLOOKUP(A92,[9]令和6年度契約状況調査票!$F:$AW,8,FALSE))</f>
        <v/>
      </c>
      <c r="E92" s="2" t="str">
        <f>IF(A92="","",VLOOKUP(A92,[9]令和6年度契約状況調査票!$F:$AW,9,FALSE))</f>
        <v/>
      </c>
      <c r="F92" s="3" t="str">
        <f>IF(A92="","",VLOOKUP(A92,[9]令和6年度契約状況調査票!$F:$AW,10,FALSE))</f>
        <v/>
      </c>
      <c r="G92" s="17" t="str">
        <f>IF(A92="","",VLOOKUP(A92,[9]令和6年度契約状況調査票!$F:$AW,30,FALSE))</f>
        <v/>
      </c>
      <c r="H92" s="4" t="str">
        <f>IF(A92="","",IF(VLOOKUP(A92,[9]令和6年度契約状況調査票!$F:$AW,13,FALSE)="他官署で調達手続きを実施のため","他官署で調達手続きを実施のため",IF(VLOOKUP(A92,[9]令和6年度契約状況調査票!$F:$AW,20,FALSE)="②同種の他の契約の予定価格を類推されるおそれがあるため公表しない","同種の他の契約の予定価格を類推されるおそれがあるため公表しない",IF(VLOOKUP(A92,[9]令和6年度契約状況調査票!$F:$AW,20,FALSE)="－","－",IF(VLOOKUP(A92,[9]令和6年度契約状況調査票!$F:$AW,6,FALSE)&lt;&gt;"",TEXT(VLOOKUP(A92,[9]令和6年度契約状況調査票!$F:$AW,13,FALSE),"#,##0円")&amp;CHAR(10)&amp;"(A)",VLOOKUP(A92,[9]令和6年度契約状況調査票!$F:$AW,13,FALSE))))))</f>
        <v/>
      </c>
      <c r="I92" s="4" t="str">
        <f>IF(A92="","",VLOOKUP(A92,[9]令和6年度契約状況調査票!$F:$AW,14,FALSE))</f>
        <v/>
      </c>
      <c r="J92" s="5" t="str">
        <f>IF(A92="","",IF(VLOOKUP(A92,[9]令和6年度契約状況調査票!$F:$AW,13,FALSE)="他官署で調達手続きを実施のため","－",IF(VLOOKUP(A92,[9]令和6年度契約状況調査票!$F:$AW,20,FALSE)="②同種の他の契約の予定価格を類推されるおそれがあるため公表しない","－",IF(VLOOKUP(A92,[9]令和6年度契約状況調査票!$F:$AW,20,FALSE)="－","－",IF(VLOOKUP(A92,[9]令和6年度契約状況調査票!$F:$AW,6,FALSE)&lt;&gt;"",TEXT(VLOOKUP(A92,[9]令和6年度契約状況調査票!$F:$AW,16,FALSE),"#.0%")&amp;CHAR(10)&amp;"(B/A×100)",VLOOKUP(A92,[9]令和6年度契約状況調査票!$F:$AW,16,FALSE))))))</f>
        <v/>
      </c>
      <c r="K92" s="18"/>
      <c r="L92" s="5" t="str">
        <f>IF(A92="","",IF(VLOOKUP(A92,[9]令和6年度契約状況調査票!$F:$AW,26,FALSE)="①公益社団法人","公社",IF(VLOOKUP(A92,[9]令和6年度契約状況調査票!$F:$AW,26,FALSE)="②公益財団法人","公財","")))</f>
        <v/>
      </c>
      <c r="M92" s="5" t="str">
        <f>IF(A92="","",VLOOKUP(A92,[9]令和6年度契約状況調査票!$F:$AW,27,FALSE))</f>
        <v/>
      </c>
      <c r="N92" s="18" t="str">
        <f>IF(A92="","",IF(VLOOKUP(A92,[9]令和6年度契約状況調査票!$F:$AW,12,FALSE)="国所管",VLOOKUP(A92,[9]令和6年度契約状況調査票!$F:$AW,23,FALSE),""))</f>
        <v/>
      </c>
      <c r="O92" s="6" t="str">
        <f>IF(A92="","",IF(AND(Q92="○",P92="分担契約/単価契約"),"単価契約"&amp;CHAR(10)&amp;"予定調達総額 "&amp;TEXT(VLOOKUP(A92,[9]令和6年度契約状況調査票!$F:$AW,15,FALSE),"#,##0円")&amp;"(B)"&amp;CHAR(10)&amp;"分担契約"&amp;CHAR(10)&amp;VLOOKUP(A92,[9]令和6年度契約状況調査票!$F:$AW,31,FALSE),IF(AND(Q92="○",P92="分担契約"),"分担契約"&amp;CHAR(10)&amp;"契約総額 "&amp;TEXT(VLOOKUP(A92,[9]令和6年度契約状況調査票!$F:$AW,15,FALSE),"#,##0円")&amp;"(B)"&amp;CHAR(10)&amp;VLOOKUP(A92,[9]令和6年度契約状況調査票!$F:$AW,31,FALSE),(IF(P92="分担契約/単価契約","単価契約"&amp;CHAR(10)&amp;"予定調達総額 "&amp;TEXT(VLOOKUP(A92,[9]令和6年度契約状況調査票!$F:$AW,15,FALSE),"#,##0円")&amp;CHAR(10)&amp;"分担契約"&amp;CHAR(10)&amp;VLOOKUP(A92,[9]令和6年度契約状況調査票!$F:$AW,31,FALSE),IF(P92="分担契約","分担契約"&amp;CHAR(10)&amp;"契約総額 "&amp;TEXT(VLOOKUP(A92,[9]令和6年度契約状況調査票!$F:$AW,15,FALSE),"#,##0円")&amp;CHAR(10)&amp;VLOOKUP(A92,[9]令和6年度契約状況調査票!$F:$AW,31,FALSE),IF(P92="単価契約","単価契約"&amp;CHAR(10)&amp;"予定調達総額 "&amp;TEXT(VLOOKUP(A92,[9]令和6年度契約状況調査票!$F:$AW,15,FALSE),"#,##0円")&amp;CHAR(10)&amp;VLOOKUP(A92,[9]令和6年度契約状況調査票!$F:$AW,31,FALSE),VLOOKUP(A92,[9]令和6年度契約状況調査票!$F:$AW,31,FALSE))))))))</f>
        <v/>
      </c>
      <c r="P92" s="12" t="str">
        <f>IF(A92="","",VLOOKUP(A92,[9]令和6年度契約状況調査票!$F:$CE,52,FALSE))</f>
        <v/>
      </c>
    </row>
    <row r="93" spans="1:16" s="12" customFormat="1" ht="69.95" customHeight="1">
      <c r="A93" s="7" t="str">
        <f>IF(MAX([9]令和6年度契約状況調査票!F28:F112)&gt;=ROW()-5,ROW()-5,"")</f>
        <v/>
      </c>
      <c r="B93" s="2" t="str">
        <f>IF(A93="","",VLOOKUP(A93,[9]令和6年度契約状況調査票!$F:$AW,4,FALSE))</f>
        <v/>
      </c>
      <c r="C93" s="1" t="str">
        <f>IF(A93="","",VLOOKUP(A93,[9]令和6年度契約状況調査票!$F:$AW,5,FALSE))</f>
        <v/>
      </c>
      <c r="D93" s="16" t="str">
        <f>IF(A93="","",VLOOKUP(A93,[9]令和6年度契約状況調査票!$F:$AW,8,FALSE))</f>
        <v/>
      </c>
      <c r="E93" s="2" t="str">
        <f>IF(A93="","",VLOOKUP(A93,[9]令和6年度契約状況調査票!$F:$AW,9,FALSE))</f>
        <v/>
      </c>
      <c r="F93" s="3" t="str">
        <f>IF(A93="","",VLOOKUP(A93,[9]令和6年度契約状況調査票!$F:$AW,10,FALSE))</f>
        <v/>
      </c>
      <c r="G93" s="17" t="str">
        <f>IF(A93="","",VLOOKUP(A93,[9]令和6年度契約状況調査票!$F:$AW,30,FALSE))</f>
        <v/>
      </c>
      <c r="H93" s="4" t="str">
        <f>IF(A93="","",IF(VLOOKUP(A93,[9]令和6年度契約状況調査票!$F:$AW,13,FALSE)="他官署で調達手続きを実施のため","他官署で調達手続きを実施のため",IF(VLOOKUP(A93,[9]令和6年度契約状況調査票!$F:$AW,20,FALSE)="②同種の他の契約の予定価格を類推されるおそれがあるため公表しない","同種の他の契約の予定価格を類推されるおそれがあるため公表しない",IF(VLOOKUP(A93,[9]令和6年度契約状況調査票!$F:$AW,20,FALSE)="－","－",IF(VLOOKUP(A93,[9]令和6年度契約状況調査票!$F:$AW,6,FALSE)&lt;&gt;"",TEXT(VLOOKUP(A93,[9]令和6年度契約状況調査票!$F:$AW,13,FALSE),"#,##0円")&amp;CHAR(10)&amp;"(A)",VLOOKUP(A93,[9]令和6年度契約状況調査票!$F:$AW,13,FALSE))))))</f>
        <v/>
      </c>
      <c r="I93" s="4" t="str">
        <f>IF(A93="","",VLOOKUP(A93,[9]令和6年度契約状況調査票!$F:$AW,14,FALSE))</f>
        <v/>
      </c>
      <c r="J93" s="5" t="str">
        <f>IF(A93="","",IF(VLOOKUP(A93,[9]令和6年度契約状況調査票!$F:$AW,13,FALSE)="他官署で調達手続きを実施のため","－",IF(VLOOKUP(A93,[9]令和6年度契約状況調査票!$F:$AW,20,FALSE)="②同種の他の契約の予定価格を類推されるおそれがあるため公表しない","－",IF(VLOOKUP(A93,[9]令和6年度契約状況調査票!$F:$AW,20,FALSE)="－","－",IF(VLOOKUP(A93,[9]令和6年度契約状況調査票!$F:$AW,6,FALSE)&lt;&gt;"",TEXT(VLOOKUP(A93,[9]令和6年度契約状況調査票!$F:$AW,16,FALSE),"#.0%")&amp;CHAR(10)&amp;"(B/A×100)",VLOOKUP(A93,[9]令和6年度契約状況調査票!$F:$AW,16,FALSE))))))</f>
        <v/>
      </c>
      <c r="K93" s="18"/>
      <c r="L93" s="5" t="str">
        <f>IF(A93="","",IF(VLOOKUP(A93,[9]令和6年度契約状況調査票!$F:$AW,26,FALSE)="①公益社団法人","公社",IF(VLOOKUP(A93,[9]令和6年度契約状況調査票!$F:$AW,26,FALSE)="②公益財団法人","公財","")))</f>
        <v/>
      </c>
      <c r="M93" s="5" t="str">
        <f>IF(A93="","",VLOOKUP(A93,[9]令和6年度契約状況調査票!$F:$AW,27,FALSE))</f>
        <v/>
      </c>
      <c r="N93" s="18" t="str">
        <f>IF(A93="","",IF(VLOOKUP(A93,[9]令和6年度契約状況調査票!$F:$AW,12,FALSE)="国所管",VLOOKUP(A93,[9]令和6年度契約状況調査票!$F:$AW,23,FALSE),""))</f>
        <v/>
      </c>
      <c r="O93" s="6" t="str">
        <f>IF(A93="","",IF(AND(Q93="○",P93="分担契約/単価契約"),"単価契約"&amp;CHAR(10)&amp;"予定調達総額 "&amp;TEXT(VLOOKUP(A93,[9]令和6年度契約状況調査票!$F:$AW,15,FALSE),"#,##0円")&amp;"(B)"&amp;CHAR(10)&amp;"分担契約"&amp;CHAR(10)&amp;VLOOKUP(A93,[9]令和6年度契約状況調査票!$F:$AW,31,FALSE),IF(AND(Q93="○",P93="分担契約"),"分担契約"&amp;CHAR(10)&amp;"契約総額 "&amp;TEXT(VLOOKUP(A93,[9]令和6年度契約状況調査票!$F:$AW,15,FALSE),"#,##0円")&amp;"(B)"&amp;CHAR(10)&amp;VLOOKUP(A93,[9]令和6年度契約状況調査票!$F:$AW,31,FALSE),(IF(P93="分担契約/単価契約","単価契約"&amp;CHAR(10)&amp;"予定調達総額 "&amp;TEXT(VLOOKUP(A93,[9]令和6年度契約状況調査票!$F:$AW,15,FALSE),"#,##0円")&amp;CHAR(10)&amp;"分担契約"&amp;CHAR(10)&amp;VLOOKUP(A93,[9]令和6年度契約状況調査票!$F:$AW,31,FALSE),IF(P93="分担契約","分担契約"&amp;CHAR(10)&amp;"契約総額 "&amp;TEXT(VLOOKUP(A93,[9]令和6年度契約状況調査票!$F:$AW,15,FALSE),"#,##0円")&amp;CHAR(10)&amp;VLOOKUP(A93,[9]令和6年度契約状況調査票!$F:$AW,31,FALSE),IF(P93="単価契約","単価契約"&amp;CHAR(10)&amp;"予定調達総額 "&amp;TEXT(VLOOKUP(A93,[9]令和6年度契約状況調査票!$F:$AW,15,FALSE),"#,##0円")&amp;CHAR(10)&amp;VLOOKUP(A93,[9]令和6年度契約状況調査票!$F:$AW,31,FALSE),VLOOKUP(A93,[9]令和6年度契約状況調査票!$F:$AW,31,FALSE))))))))</f>
        <v/>
      </c>
      <c r="P93" s="12" t="str">
        <f>IF(A93="","",VLOOKUP(A93,[9]令和6年度契約状況調査票!$F:$CE,52,FALSE))</f>
        <v/>
      </c>
    </row>
    <row r="94" spans="1:16" s="12" customFormat="1" ht="69.95" customHeight="1">
      <c r="A94" s="7" t="str">
        <f>IF(MAX([9]令和6年度契約状況調査票!F28:F113)&gt;=ROW()-5,ROW()-5,"")</f>
        <v/>
      </c>
      <c r="B94" s="2" t="str">
        <f>IF(A94="","",VLOOKUP(A94,[9]令和6年度契約状況調査票!$F:$AW,4,FALSE))</f>
        <v/>
      </c>
      <c r="C94" s="1" t="str">
        <f>IF(A94="","",VLOOKUP(A94,[9]令和6年度契約状況調査票!$F:$AW,5,FALSE))</f>
        <v/>
      </c>
      <c r="D94" s="16" t="str">
        <f>IF(A94="","",VLOOKUP(A94,[9]令和6年度契約状況調査票!$F:$AW,8,FALSE))</f>
        <v/>
      </c>
      <c r="E94" s="2" t="str">
        <f>IF(A94="","",VLOOKUP(A94,[9]令和6年度契約状況調査票!$F:$AW,9,FALSE))</f>
        <v/>
      </c>
      <c r="F94" s="3" t="str">
        <f>IF(A94="","",VLOOKUP(A94,[9]令和6年度契約状況調査票!$F:$AW,10,FALSE))</f>
        <v/>
      </c>
      <c r="G94" s="17" t="str">
        <f>IF(A94="","",VLOOKUP(A94,[9]令和6年度契約状況調査票!$F:$AW,30,FALSE))</f>
        <v/>
      </c>
      <c r="H94" s="4" t="str">
        <f>IF(A94="","",IF(VLOOKUP(A94,[9]令和6年度契約状況調査票!$F:$AW,13,FALSE)="他官署で調達手続きを実施のため","他官署で調達手続きを実施のため",IF(VLOOKUP(A94,[9]令和6年度契約状況調査票!$F:$AW,20,FALSE)="②同種の他の契約の予定価格を類推されるおそれがあるため公表しない","同種の他の契約の予定価格を類推されるおそれがあるため公表しない",IF(VLOOKUP(A94,[9]令和6年度契約状況調査票!$F:$AW,20,FALSE)="－","－",IF(VLOOKUP(A94,[9]令和6年度契約状況調査票!$F:$AW,6,FALSE)&lt;&gt;"",TEXT(VLOOKUP(A94,[9]令和6年度契約状況調査票!$F:$AW,13,FALSE),"#,##0円")&amp;CHAR(10)&amp;"(A)",VLOOKUP(A94,[9]令和6年度契約状況調査票!$F:$AW,13,FALSE))))))</f>
        <v/>
      </c>
      <c r="I94" s="4" t="str">
        <f>IF(A94="","",VLOOKUP(A94,[9]令和6年度契約状況調査票!$F:$AW,14,FALSE))</f>
        <v/>
      </c>
      <c r="J94" s="5" t="str">
        <f>IF(A94="","",IF(VLOOKUP(A94,[9]令和6年度契約状況調査票!$F:$AW,13,FALSE)="他官署で調達手続きを実施のため","－",IF(VLOOKUP(A94,[9]令和6年度契約状況調査票!$F:$AW,20,FALSE)="②同種の他の契約の予定価格を類推されるおそれがあるため公表しない","－",IF(VLOOKUP(A94,[9]令和6年度契約状況調査票!$F:$AW,20,FALSE)="－","－",IF(VLOOKUP(A94,[9]令和6年度契約状況調査票!$F:$AW,6,FALSE)&lt;&gt;"",TEXT(VLOOKUP(A94,[9]令和6年度契約状況調査票!$F:$AW,16,FALSE),"#.0%")&amp;CHAR(10)&amp;"(B/A×100)",VLOOKUP(A94,[9]令和6年度契約状況調査票!$F:$AW,16,FALSE))))))</f>
        <v/>
      </c>
      <c r="K94" s="18"/>
      <c r="L94" s="5" t="str">
        <f>IF(A94="","",IF(VLOOKUP(A94,[9]令和6年度契約状況調査票!$F:$AW,26,FALSE)="①公益社団法人","公社",IF(VLOOKUP(A94,[9]令和6年度契約状況調査票!$F:$AW,26,FALSE)="②公益財団法人","公財","")))</f>
        <v/>
      </c>
      <c r="M94" s="5" t="str">
        <f>IF(A94="","",VLOOKUP(A94,[9]令和6年度契約状況調査票!$F:$AW,27,FALSE))</f>
        <v/>
      </c>
      <c r="N94" s="18" t="str">
        <f>IF(A94="","",IF(VLOOKUP(A94,[9]令和6年度契約状況調査票!$F:$AW,12,FALSE)="国所管",VLOOKUP(A94,[9]令和6年度契約状況調査票!$F:$AW,23,FALSE),""))</f>
        <v/>
      </c>
      <c r="O94" s="6" t="str">
        <f>IF(A94="","",IF(AND(Q94="○",P94="分担契約/単価契約"),"単価契約"&amp;CHAR(10)&amp;"予定調達総額 "&amp;TEXT(VLOOKUP(A94,[9]令和6年度契約状況調査票!$F:$AW,15,FALSE),"#,##0円")&amp;"(B)"&amp;CHAR(10)&amp;"分担契約"&amp;CHAR(10)&amp;VLOOKUP(A94,[9]令和6年度契約状況調査票!$F:$AW,31,FALSE),IF(AND(Q94="○",P94="分担契約"),"分担契約"&amp;CHAR(10)&amp;"契約総額 "&amp;TEXT(VLOOKUP(A94,[9]令和6年度契約状況調査票!$F:$AW,15,FALSE),"#,##0円")&amp;"(B)"&amp;CHAR(10)&amp;VLOOKUP(A94,[9]令和6年度契約状況調査票!$F:$AW,31,FALSE),(IF(P94="分担契約/単価契約","単価契約"&amp;CHAR(10)&amp;"予定調達総額 "&amp;TEXT(VLOOKUP(A94,[9]令和6年度契約状況調査票!$F:$AW,15,FALSE),"#,##0円")&amp;CHAR(10)&amp;"分担契約"&amp;CHAR(10)&amp;VLOOKUP(A94,[9]令和6年度契約状況調査票!$F:$AW,31,FALSE),IF(P94="分担契約","分担契約"&amp;CHAR(10)&amp;"契約総額 "&amp;TEXT(VLOOKUP(A94,[9]令和6年度契約状況調査票!$F:$AW,15,FALSE),"#,##0円")&amp;CHAR(10)&amp;VLOOKUP(A94,[9]令和6年度契約状況調査票!$F:$AW,31,FALSE),IF(P94="単価契約","単価契約"&amp;CHAR(10)&amp;"予定調達総額 "&amp;TEXT(VLOOKUP(A94,[9]令和6年度契約状況調査票!$F:$AW,15,FALSE),"#,##0円")&amp;CHAR(10)&amp;VLOOKUP(A94,[9]令和6年度契約状況調査票!$F:$AW,31,FALSE),VLOOKUP(A94,[9]令和6年度契約状況調査票!$F:$AW,31,FALSE))))))))</f>
        <v/>
      </c>
      <c r="P94" s="12" t="str">
        <f>IF(A94="","",VLOOKUP(A94,[9]令和6年度契約状況調査票!$F:$CE,52,FALSE))</f>
        <v/>
      </c>
    </row>
    <row r="95" spans="1:16" s="12" customFormat="1" ht="69.95" customHeight="1">
      <c r="A95" s="7" t="str">
        <f>IF(MAX([9]令和6年度契約状況調査票!F28:F114)&gt;=ROW()-5,ROW()-5,"")</f>
        <v/>
      </c>
      <c r="B95" s="2" t="str">
        <f>IF(A95="","",VLOOKUP(A95,[9]令和6年度契約状況調査票!$F:$AW,4,FALSE))</f>
        <v/>
      </c>
      <c r="C95" s="1" t="str">
        <f>IF(A95="","",VLOOKUP(A95,[9]令和6年度契約状況調査票!$F:$AW,5,FALSE))</f>
        <v/>
      </c>
      <c r="D95" s="16" t="str">
        <f>IF(A95="","",VLOOKUP(A95,[9]令和6年度契約状況調査票!$F:$AW,8,FALSE))</f>
        <v/>
      </c>
      <c r="E95" s="2" t="str">
        <f>IF(A95="","",VLOOKUP(A95,[9]令和6年度契約状況調査票!$F:$AW,9,FALSE))</f>
        <v/>
      </c>
      <c r="F95" s="3" t="str">
        <f>IF(A95="","",VLOOKUP(A95,[9]令和6年度契約状況調査票!$F:$AW,10,FALSE))</f>
        <v/>
      </c>
      <c r="G95" s="17" t="str">
        <f>IF(A95="","",VLOOKUP(A95,[9]令和6年度契約状況調査票!$F:$AW,30,FALSE))</f>
        <v/>
      </c>
      <c r="H95" s="4" t="str">
        <f>IF(A95="","",IF(VLOOKUP(A95,[9]令和6年度契約状況調査票!$F:$AW,13,FALSE)="他官署で調達手続きを実施のため","他官署で調達手続きを実施のため",IF(VLOOKUP(A95,[9]令和6年度契約状況調査票!$F:$AW,20,FALSE)="②同種の他の契約の予定価格を類推されるおそれがあるため公表しない","同種の他の契約の予定価格を類推されるおそれがあるため公表しない",IF(VLOOKUP(A95,[9]令和6年度契約状況調査票!$F:$AW,20,FALSE)="－","－",IF(VLOOKUP(A95,[9]令和6年度契約状況調査票!$F:$AW,6,FALSE)&lt;&gt;"",TEXT(VLOOKUP(A95,[9]令和6年度契約状況調査票!$F:$AW,13,FALSE),"#,##0円")&amp;CHAR(10)&amp;"(A)",VLOOKUP(A95,[9]令和6年度契約状況調査票!$F:$AW,13,FALSE))))))</f>
        <v/>
      </c>
      <c r="I95" s="4" t="str">
        <f>IF(A95="","",VLOOKUP(A95,[9]令和6年度契約状況調査票!$F:$AW,14,FALSE))</f>
        <v/>
      </c>
      <c r="J95" s="5" t="str">
        <f>IF(A95="","",IF(VLOOKUP(A95,[9]令和6年度契約状況調査票!$F:$AW,13,FALSE)="他官署で調達手続きを実施のため","－",IF(VLOOKUP(A95,[9]令和6年度契約状況調査票!$F:$AW,20,FALSE)="②同種の他の契約の予定価格を類推されるおそれがあるため公表しない","－",IF(VLOOKUP(A95,[9]令和6年度契約状況調査票!$F:$AW,20,FALSE)="－","－",IF(VLOOKUP(A95,[9]令和6年度契約状況調査票!$F:$AW,6,FALSE)&lt;&gt;"",TEXT(VLOOKUP(A95,[9]令和6年度契約状況調査票!$F:$AW,16,FALSE),"#.0%")&amp;CHAR(10)&amp;"(B/A×100)",VLOOKUP(A95,[9]令和6年度契約状況調査票!$F:$AW,16,FALSE))))))</f>
        <v/>
      </c>
      <c r="K95" s="18"/>
      <c r="L95" s="5" t="str">
        <f>IF(A95="","",IF(VLOOKUP(A95,[9]令和6年度契約状況調査票!$F:$AW,26,FALSE)="①公益社団法人","公社",IF(VLOOKUP(A95,[9]令和6年度契約状況調査票!$F:$AW,26,FALSE)="②公益財団法人","公財","")))</f>
        <v/>
      </c>
      <c r="M95" s="5" t="str">
        <f>IF(A95="","",VLOOKUP(A95,[9]令和6年度契約状況調査票!$F:$AW,27,FALSE))</f>
        <v/>
      </c>
      <c r="N95" s="18" t="str">
        <f>IF(A95="","",IF(VLOOKUP(A95,[9]令和6年度契約状況調査票!$F:$AW,12,FALSE)="国所管",VLOOKUP(A95,[9]令和6年度契約状況調査票!$F:$AW,23,FALSE),""))</f>
        <v/>
      </c>
      <c r="O95" s="6" t="str">
        <f>IF(A95="","",IF(AND(Q95="○",P95="分担契約/単価契約"),"単価契約"&amp;CHAR(10)&amp;"予定調達総額 "&amp;TEXT(VLOOKUP(A95,[9]令和6年度契約状況調査票!$F:$AW,15,FALSE),"#,##0円")&amp;"(B)"&amp;CHAR(10)&amp;"分担契約"&amp;CHAR(10)&amp;VLOOKUP(A95,[9]令和6年度契約状況調査票!$F:$AW,31,FALSE),IF(AND(Q95="○",P95="分担契約"),"分担契約"&amp;CHAR(10)&amp;"契約総額 "&amp;TEXT(VLOOKUP(A95,[9]令和6年度契約状況調査票!$F:$AW,15,FALSE),"#,##0円")&amp;"(B)"&amp;CHAR(10)&amp;VLOOKUP(A95,[9]令和6年度契約状況調査票!$F:$AW,31,FALSE),(IF(P95="分担契約/単価契約","単価契約"&amp;CHAR(10)&amp;"予定調達総額 "&amp;TEXT(VLOOKUP(A95,[9]令和6年度契約状況調査票!$F:$AW,15,FALSE),"#,##0円")&amp;CHAR(10)&amp;"分担契約"&amp;CHAR(10)&amp;VLOOKUP(A95,[9]令和6年度契約状況調査票!$F:$AW,31,FALSE),IF(P95="分担契約","分担契約"&amp;CHAR(10)&amp;"契約総額 "&amp;TEXT(VLOOKUP(A95,[9]令和6年度契約状況調査票!$F:$AW,15,FALSE),"#,##0円")&amp;CHAR(10)&amp;VLOOKUP(A95,[9]令和6年度契約状況調査票!$F:$AW,31,FALSE),IF(P95="単価契約","単価契約"&amp;CHAR(10)&amp;"予定調達総額 "&amp;TEXT(VLOOKUP(A95,[9]令和6年度契約状況調査票!$F:$AW,15,FALSE),"#,##0円")&amp;CHAR(10)&amp;VLOOKUP(A95,[9]令和6年度契約状況調査票!$F:$AW,31,FALSE),VLOOKUP(A95,[9]令和6年度契約状況調査票!$F:$AW,31,FALSE))))))))</f>
        <v/>
      </c>
      <c r="P95" s="12" t="str">
        <f>IF(A95="","",VLOOKUP(A95,[9]令和6年度契約状況調査票!$F:$CE,52,FALSE))</f>
        <v/>
      </c>
    </row>
    <row r="96" spans="1:16" s="12" customFormat="1" ht="69.95" customHeight="1">
      <c r="A96" s="7" t="str">
        <f>IF(MAX([9]令和6年度契約状況調査票!F28:F115)&gt;=ROW()-5,ROW()-5,"")</f>
        <v/>
      </c>
      <c r="B96" s="2" t="str">
        <f>IF(A96="","",VLOOKUP(A96,[9]令和6年度契約状況調査票!$F:$AW,4,FALSE))</f>
        <v/>
      </c>
      <c r="C96" s="1" t="str">
        <f>IF(A96="","",VLOOKUP(A96,[9]令和6年度契約状況調査票!$F:$AW,5,FALSE))</f>
        <v/>
      </c>
      <c r="D96" s="16" t="str">
        <f>IF(A96="","",VLOOKUP(A96,[9]令和6年度契約状況調査票!$F:$AW,8,FALSE))</f>
        <v/>
      </c>
      <c r="E96" s="2" t="str">
        <f>IF(A96="","",VLOOKUP(A96,[9]令和6年度契約状況調査票!$F:$AW,9,FALSE))</f>
        <v/>
      </c>
      <c r="F96" s="3" t="str">
        <f>IF(A96="","",VLOOKUP(A96,[9]令和6年度契約状況調査票!$F:$AW,10,FALSE))</f>
        <v/>
      </c>
      <c r="G96" s="17" t="str">
        <f>IF(A96="","",VLOOKUP(A96,[9]令和6年度契約状況調査票!$F:$AW,30,FALSE))</f>
        <v/>
      </c>
      <c r="H96" s="4" t="str">
        <f>IF(A96="","",IF(VLOOKUP(A96,[9]令和6年度契約状況調査票!$F:$AW,13,FALSE)="他官署で調達手続きを実施のため","他官署で調達手続きを実施のため",IF(VLOOKUP(A96,[9]令和6年度契約状況調査票!$F:$AW,20,FALSE)="②同種の他の契約の予定価格を類推されるおそれがあるため公表しない","同種の他の契約の予定価格を類推されるおそれがあるため公表しない",IF(VLOOKUP(A96,[9]令和6年度契約状況調査票!$F:$AW,20,FALSE)="－","－",IF(VLOOKUP(A96,[9]令和6年度契約状況調査票!$F:$AW,6,FALSE)&lt;&gt;"",TEXT(VLOOKUP(A96,[9]令和6年度契約状況調査票!$F:$AW,13,FALSE),"#,##0円")&amp;CHAR(10)&amp;"(A)",VLOOKUP(A96,[9]令和6年度契約状況調査票!$F:$AW,13,FALSE))))))</f>
        <v/>
      </c>
      <c r="I96" s="4" t="str">
        <f>IF(A96="","",VLOOKUP(A96,[9]令和6年度契約状況調査票!$F:$AW,14,FALSE))</f>
        <v/>
      </c>
      <c r="J96" s="5" t="str">
        <f>IF(A96="","",IF(VLOOKUP(A96,[9]令和6年度契約状況調査票!$F:$AW,13,FALSE)="他官署で調達手続きを実施のため","－",IF(VLOOKUP(A96,[9]令和6年度契約状況調査票!$F:$AW,20,FALSE)="②同種の他の契約の予定価格を類推されるおそれがあるため公表しない","－",IF(VLOOKUP(A96,[9]令和6年度契約状況調査票!$F:$AW,20,FALSE)="－","－",IF(VLOOKUP(A96,[9]令和6年度契約状況調査票!$F:$AW,6,FALSE)&lt;&gt;"",TEXT(VLOOKUP(A96,[9]令和6年度契約状況調査票!$F:$AW,16,FALSE),"#.0%")&amp;CHAR(10)&amp;"(B/A×100)",VLOOKUP(A96,[9]令和6年度契約状況調査票!$F:$AW,16,FALSE))))))</f>
        <v/>
      </c>
      <c r="K96" s="18"/>
      <c r="L96" s="5" t="str">
        <f>IF(A96="","",IF(VLOOKUP(A96,[9]令和6年度契約状況調査票!$F:$AW,26,FALSE)="①公益社団法人","公社",IF(VLOOKUP(A96,[9]令和6年度契約状況調査票!$F:$AW,26,FALSE)="②公益財団法人","公財","")))</f>
        <v/>
      </c>
      <c r="M96" s="5" t="str">
        <f>IF(A96="","",VLOOKUP(A96,[9]令和6年度契約状況調査票!$F:$AW,27,FALSE))</f>
        <v/>
      </c>
      <c r="N96" s="18" t="str">
        <f>IF(A96="","",IF(VLOOKUP(A96,[9]令和6年度契約状況調査票!$F:$AW,12,FALSE)="国所管",VLOOKUP(A96,[9]令和6年度契約状況調査票!$F:$AW,23,FALSE),""))</f>
        <v/>
      </c>
      <c r="O96" s="6" t="str">
        <f>IF(A96="","",IF(AND(Q96="○",P96="分担契約/単価契約"),"単価契約"&amp;CHAR(10)&amp;"予定調達総額 "&amp;TEXT(VLOOKUP(A96,[9]令和6年度契約状況調査票!$F:$AW,15,FALSE),"#,##0円")&amp;"(B)"&amp;CHAR(10)&amp;"分担契約"&amp;CHAR(10)&amp;VLOOKUP(A96,[9]令和6年度契約状況調査票!$F:$AW,31,FALSE),IF(AND(Q96="○",P96="分担契約"),"分担契約"&amp;CHAR(10)&amp;"契約総額 "&amp;TEXT(VLOOKUP(A96,[9]令和6年度契約状況調査票!$F:$AW,15,FALSE),"#,##0円")&amp;"(B)"&amp;CHAR(10)&amp;VLOOKUP(A96,[9]令和6年度契約状況調査票!$F:$AW,31,FALSE),(IF(P96="分担契約/単価契約","単価契約"&amp;CHAR(10)&amp;"予定調達総額 "&amp;TEXT(VLOOKUP(A96,[9]令和6年度契約状況調査票!$F:$AW,15,FALSE),"#,##0円")&amp;CHAR(10)&amp;"分担契約"&amp;CHAR(10)&amp;VLOOKUP(A96,[9]令和6年度契約状況調査票!$F:$AW,31,FALSE),IF(P96="分担契約","分担契約"&amp;CHAR(10)&amp;"契約総額 "&amp;TEXT(VLOOKUP(A96,[9]令和6年度契約状況調査票!$F:$AW,15,FALSE),"#,##0円")&amp;CHAR(10)&amp;VLOOKUP(A96,[9]令和6年度契約状況調査票!$F:$AW,31,FALSE),IF(P96="単価契約","単価契約"&amp;CHAR(10)&amp;"予定調達総額 "&amp;TEXT(VLOOKUP(A96,[9]令和6年度契約状況調査票!$F:$AW,15,FALSE),"#,##0円")&amp;CHAR(10)&amp;VLOOKUP(A96,[9]令和6年度契約状況調査票!$F:$AW,31,FALSE),VLOOKUP(A96,[9]令和6年度契約状況調査票!$F:$AW,31,FALSE))))))))</f>
        <v/>
      </c>
      <c r="P96" s="12" t="str">
        <f>IF(A96="","",VLOOKUP(A96,[9]令和6年度契約状況調査票!$F:$CE,52,FALSE))</f>
        <v/>
      </c>
    </row>
    <row r="97" spans="1:16" s="12" customFormat="1" ht="69.95" customHeight="1">
      <c r="A97" s="7" t="str">
        <f>IF(MAX([9]令和6年度契約状況調査票!F28:F116)&gt;=ROW()-5,ROW()-5,"")</f>
        <v/>
      </c>
      <c r="B97" s="2" t="str">
        <f>IF(A97="","",VLOOKUP(A97,[9]令和6年度契約状況調査票!$F:$AW,4,FALSE))</f>
        <v/>
      </c>
      <c r="C97" s="1" t="str">
        <f>IF(A97="","",VLOOKUP(A97,[9]令和6年度契約状況調査票!$F:$AW,5,FALSE))</f>
        <v/>
      </c>
      <c r="D97" s="16" t="str">
        <f>IF(A97="","",VLOOKUP(A97,[9]令和6年度契約状況調査票!$F:$AW,8,FALSE))</f>
        <v/>
      </c>
      <c r="E97" s="2" t="str">
        <f>IF(A97="","",VLOOKUP(A97,[9]令和6年度契約状況調査票!$F:$AW,9,FALSE))</f>
        <v/>
      </c>
      <c r="F97" s="3" t="str">
        <f>IF(A97="","",VLOOKUP(A97,[9]令和6年度契約状況調査票!$F:$AW,10,FALSE))</f>
        <v/>
      </c>
      <c r="G97" s="17" t="str">
        <f>IF(A97="","",VLOOKUP(A97,[9]令和6年度契約状況調査票!$F:$AW,30,FALSE))</f>
        <v/>
      </c>
      <c r="H97" s="4" t="str">
        <f>IF(A97="","",IF(VLOOKUP(A97,[9]令和6年度契約状況調査票!$F:$AW,13,FALSE)="他官署で調達手続きを実施のため","他官署で調達手続きを実施のため",IF(VLOOKUP(A97,[9]令和6年度契約状況調査票!$F:$AW,20,FALSE)="②同種の他の契約の予定価格を類推されるおそれがあるため公表しない","同種の他の契約の予定価格を類推されるおそれがあるため公表しない",IF(VLOOKUP(A97,[9]令和6年度契約状況調査票!$F:$AW,20,FALSE)="－","－",IF(VLOOKUP(A97,[9]令和6年度契約状況調査票!$F:$AW,6,FALSE)&lt;&gt;"",TEXT(VLOOKUP(A97,[9]令和6年度契約状況調査票!$F:$AW,13,FALSE),"#,##0円")&amp;CHAR(10)&amp;"(A)",VLOOKUP(A97,[9]令和6年度契約状況調査票!$F:$AW,13,FALSE))))))</f>
        <v/>
      </c>
      <c r="I97" s="4" t="str">
        <f>IF(A97="","",VLOOKUP(A97,[9]令和6年度契約状況調査票!$F:$AW,14,FALSE))</f>
        <v/>
      </c>
      <c r="J97" s="5" t="str">
        <f>IF(A97="","",IF(VLOOKUP(A97,[9]令和6年度契約状況調査票!$F:$AW,13,FALSE)="他官署で調達手続きを実施のため","－",IF(VLOOKUP(A97,[9]令和6年度契約状況調査票!$F:$AW,20,FALSE)="②同種の他の契約の予定価格を類推されるおそれがあるため公表しない","－",IF(VLOOKUP(A97,[9]令和6年度契約状況調査票!$F:$AW,20,FALSE)="－","－",IF(VLOOKUP(A97,[9]令和6年度契約状況調査票!$F:$AW,6,FALSE)&lt;&gt;"",TEXT(VLOOKUP(A97,[9]令和6年度契約状況調査票!$F:$AW,16,FALSE),"#.0%")&amp;CHAR(10)&amp;"(B/A×100)",VLOOKUP(A97,[9]令和6年度契約状況調査票!$F:$AW,16,FALSE))))))</f>
        <v/>
      </c>
      <c r="K97" s="18"/>
      <c r="L97" s="5" t="str">
        <f>IF(A97="","",IF(VLOOKUP(A97,[9]令和6年度契約状況調査票!$F:$AW,26,FALSE)="①公益社団法人","公社",IF(VLOOKUP(A97,[9]令和6年度契約状況調査票!$F:$AW,26,FALSE)="②公益財団法人","公財","")))</f>
        <v/>
      </c>
      <c r="M97" s="5" t="str">
        <f>IF(A97="","",VLOOKUP(A97,[9]令和6年度契約状況調査票!$F:$AW,27,FALSE))</f>
        <v/>
      </c>
      <c r="N97" s="18" t="str">
        <f>IF(A97="","",IF(VLOOKUP(A97,[9]令和6年度契約状況調査票!$F:$AW,12,FALSE)="国所管",VLOOKUP(A97,[9]令和6年度契約状況調査票!$F:$AW,23,FALSE),""))</f>
        <v/>
      </c>
      <c r="O97" s="6" t="str">
        <f>IF(A97="","",IF(AND(Q97="○",P97="分担契約/単価契約"),"単価契約"&amp;CHAR(10)&amp;"予定調達総額 "&amp;TEXT(VLOOKUP(A97,[9]令和6年度契約状況調査票!$F:$AW,15,FALSE),"#,##0円")&amp;"(B)"&amp;CHAR(10)&amp;"分担契約"&amp;CHAR(10)&amp;VLOOKUP(A97,[9]令和6年度契約状況調査票!$F:$AW,31,FALSE),IF(AND(Q97="○",P97="分担契約"),"分担契約"&amp;CHAR(10)&amp;"契約総額 "&amp;TEXT(VLOOKUP(A97,[9]令和6年度契約状況調査票!$F:$AW,15,FALSE),"#,##0円")&amp;"(B)"&amp;CHAR(10)&amp;VLOOKUP(A97,[9]令和6年度契約状況調査票!$F:$AW,31,FALSE),(IF(P97="分担契約/単価契約","単価契約"&amp;CHAR(10)&amp;"予定調達総額 "&amp;TEXT(VLOOKUP(A97,[9]令和6年度契約状況調査票!$F:$AW,15,FALSE),"#,##0円")&amp;CHAR(10)&amp;"分担契約"&amp;CHAR(10)&amp;VLOOKUP(A97,[9]令和6年度契約状況調査票!$F:$AW,31,FALSE),IF(P97="分担契約","分担契約"&amp;CHAR(10)&amp;"契約総額 "&amp;TEXT(VLOOKUP(A97,[9]令和6年度契約状況調査票!$F:$AW,15,FALSE),"#,##0円")&amp;CHAR(10)&amp;VLOOKUP(A97,[9]令和6年度契約状況調査票!$F:$AW,31,FALSE),IF(P97="単価契約","単価契約"&amp;CHAR(10)&amp;"予定調達総額 "&amp;TEXT(VLOOKUP(A97,[9]令和6年度契約状況調査票!$F:$AW,15,FALSE),"#,##0円")&amp;CHAR(10)&amp;VLOOKUP(A97,[9]令和6年度契約状況調査票!$F:$AW,31,FALSE),VLOOKUP(A97,[9]令和6年度契約状況調査票!$F:$AW,31,FALSE))))))))</f>
        <v/>
      </c>
      <c r="P97" s="12" t="str">
        <f>IF(A97="","",VLOOKUP(A97,[9]令和6年度契約状況調査票!$F:$CE,52,FALSE))</f>
        <v/>
      </c>
    </row>
    <row r="98" spans="1:16" s="12" customFormat="1" ht="69.95" customHeight="1">
      <c r="A98" s="7" t="str">
        <f>IF(MAX([9]令和6年度契約状況調査票!F28:F117)&gt;=ROW()-5,ROW()-5,"")</f>
        <v/>
      </c>
      <c r="B98" s="2" t="str">
        <f>IF(A98="","",VLOOKUP(A98,[9]令和6年度契約状況調査票!$F:$AW,4,FALSE))</f>
        <v/>
      </c>
      <c r="C98" s="1" t="str">
        <f>IF(A98="","",VLOOKUP(A98,[9]令和6年度契約状況調査票!$F:$AW,5,FALSE))</f>
        <v/>
      </c>
      <c r="D98" s="16" t="str">
        <f>IF(A98="","",VLOOKUP(A98,[9]令和6年度契約状況調査票!$F:$AW,8,FALSE))</f>
        <v/>
      </c>
      <c r="E98" s="2" t="str">
        <f>IF(A98="","",VLOOKUP(A98,[9]令和6年度契約状況調査票!$F:$AW,9,FALSE))</f>
        <v/>
      </c>
      <c r="F98" s="3" t="str">
        <f>IF(A98="","",VLOOKUP(A98,[9]令和6年度契約状況調査票!$F:$AW,10,FALSE))</f>
        <v/>
      </c>
      <c r="G98" s="17" t="str">
        <f>IF(A98="","",VLOOKUP(A98,[9]令和6年度契約状況調査票!$F:$AW,30,FALSE))</f>
        <v/>
      </c>
      <c r="H98" s="4" t="str">
        <f>IF(A98="","",IF(VLOOKUP(A98,[9]令和6年度契約状況調査票!$F:$AW,13,FALSE)="他官署で調達手続きを実施のため","他官署で調達手続きを実施のため",IF(VLOOKUP(A98,[9]令和6年度契約状況調査票!$F:$AW,20,FALSE)="②同種の他の契約の予定価格を類推されるおそれがあるため公表しない","同種の他の契約の予定価格を類推されるおそれがあるため公表しない",IF(VLOOKUP(A98,[9]令和6年度契約状況調査票!$F:$AW,20,FALSE)="－","－",IF(VLOOKUP(A98,[9]令和6年度契約状況調査票!$F:$AW,6,FALSE)&lt;&gt;"",TEXT(VLOOKUP(A98,[9]令和6年度契約状況調査票!$F:$AW,13,FALSE),"#,##0円")&amp;CHAR(10)&amp;"(A)",VLOOKUP(A98,[9]令和6年度契約状況調査票!$F:$AW,13,FALSE))))))</f>
        <v/>
      </c>
      <c r="I98" s="4" t="str">
        <f>IF(A98="","",VLOOKUP(A98,[9]令和6年度契約状況調査票!$F:$AW,14,FALSE))</f>
        <v/>
      </c>
      <c r="J98" s="5" t="str">
        <f>IF(A98="","",IF(VLOOKUP(A98,[9]令和6年度契約状況調査票!$F:$AW,13,FALSE)="他官署で調達手続きを実施のため","－",IF(VLOOKUP(A98,[9]令和6年度契約状況調査票!$F:$AW,20,FALSE)="②同種の他の契約の予定価格を類推されるおそれがあるため公表しない","－",IF(VLOOKUP(A98,[9]令和6年度契約状況調査票!$F:$AW,20,FALSE)="－","－",IF(VLOOKUP(A98,[9]令和6年度契約状況調査票!$F:$AW,6,FALSE)&lt;&gt;"",TEXT(VLOOKUP(A98,[9]令和6年度契約状況調査票!$F:$AW,16,FALSE),"#.0%")&amp;CHAR(10)&amp;"(B/A×100)",VLOOKUP(A98,[9]令和6年度契約状況調査票!$F:$AW,16,FALSE))))))</f>
        <v/>
      </c>
      <c r="K98" s="18"/>
      <c r="L98" s="5" t="str">
        <f>IF(A98="","",IF(VLOOKUP(A98,[9]令和6年度契約状況調査票!$F:$AW,26,FALSE)="①公益社団法人","公社",IF(VLOOKUP(A98,[9]令和6年度契約状況調査票!$F:$AW,26,FALSE)="②公益財団法人","公財","")))</f>
        <v/>
      </c>
      <c r="M98" s="5" t="str">
        <f>IF(A98="","",VLOOKUP(A98,[9]令和6年度契約状況調査票!$F:$AW,27,FALSE))</f>
        <v/>
      </c>
      <c r="N98" s="18" t="str">
        <f>IF(A98="","",IF(VLOOKUP(A98,[9]令和6年度契約状況調査票!$F:$AW,12,FALSE)="国所管",VLOOKUP(A98,[9]令和6年度契約状況調査票!$F:$AW,23,FALSE),""))</f>
        <v/>
      </c>
      <c r="O98" s="6" t="str">
        <f>IF(A98="","",IF(AND(Q98="○",P98="分担契約/単価契約"),"単価契約"&amp;CHAR(10)&amp;"予定調達総額 "&amp;TEXT(VLOOKUP(A98,[9]令和6年度契約状況調査票!$F:$AW,15,FALSE),"#,##0円")&amp;"(B)"&amp;CHAR(10)&amp;"分担契約"&amp;CHAR(10)&amp;VLOOKUP(A98,[9]令和6年度契約状況調査票!$F:$AW,31,FALSE),IF(AND(Q98="○",P98="分担契約"),"分担契約"&amp;CHAR(10)&amp;"契約総額 "&amp;TEXT(VLOOKUP(A98,[9]令和6年度契約状況調査票!$F:$AW,15,FALSE),"#,##0円")&amp;"(B)"&amp;CHAR(10)&amp;VLOOKUP(A98,[9]令和6年度契約状況調査票!$F:$AW,31,FALSE),(IF(P98="分担契約/単価契約","単価契約"&amp;CHAR(10)&amp;"予定調達総額 "&amp;TEXT(VLOOKUP(A98,[9]令和6年度契約状況調査票!$F:$AW,15,FALSE),"#,##0円")&amp;CHAR(10)&amp;"分担契約"&amp;CHAR(10)&amp;VLOOKUP(A98,[9]令和6年度契約状況調査票!$F:$AW,31,FALSE),IF(P98="分担契約","分担契約"&amp;CHAR(10)&amp;"契約総額 "&amp;TEXT(VLOOKUP(A98,[9]令和6年度契約状況調査票!$F:$AW,15,FALSE),"#,##0円")&amp;CHAR(10)&amp;VLOOKUP(A98,[9]令和6年度契約状況調査票!$F:$AW,31,FALSE),IF(P98="単価契約","単価契約"&amp;CHAR(10)&amp;"予定調達総額 "&amp;TEXT(VLOOKUP(A98,[9]令和6年度契約状況調査票!$F:$AW,15,FALSE),"#,##0円")&amp;CHAR(10)&amp;VLOOKUP(A98,[9]令和6年度契約状況調査票!$F:$AW,31,FALSE),VLOOKUP(A98,[9]令和6年度契約状況調査票!$F:$AW,31,FALSE))))))))</f>
        <v/>
      </c>
      <c r="P98" s="12" t="str">
        <f>IF(A98="","",VLOOKUP(A98,[9]令和6年度契約状況調査票!$F:$CE,52,FALSE))</f>
        <v/>
      </c>
    </row>
    <row r="99" spans="1:16" s="12" customFormat="1" ht="69.95" customHeight="1">
      <c r="A99" s="7" t="str">
        <f>IF(MAX([9]令和6年度契約状況調査票!F28:F118)&gt;=ROW()-5,ROW()-5,"")</f>
        <v/>
      </c>
      <c r="B99" s="2" t="str">
        <f>IF(A99="","",VLOOKUP(A99,[9]令和6年度契約状況調査票!$F:$AW,4,FALSE))</f>
        <v/>
      </c>
      <c r="C99" s="1" t="str">
        <f>IF(A99="","",VLOOKUP(A99,[9]令和6年度契約状況調査票!$F:$AW,5,FALSE))</f>
        <v/>
      </c>
      <c r="D99" s="16" t="str">
        <f>IF(A99="","",VLOOKUP(A99,[9]令和6年度契約状況調査票!$F:$AW,8,FALSE))</f>
        <v/>
      </c>
      <c r="E99" s="2" t="str">
        <f>IF(A99="","",VLOOKUP(A99,[9]令和6年度契約状況調査票!$F:$AW,9,FALSE))</f>
        <v/>
      </c>
      <c r="F99" s="3" t="str">
        <f>IF(A99="","",VLOOKUP(A99,[9]令和6年度契約状況調査票!$F:$AW,10,FALSE))</f>
        <v/>
      </c>
      <c r="G99" s="17" t="str">
        <f>IF(A99="","",VLOOKUP(A99,[9]令和6年度契約状況調査票!$F:$AW,30,FALSE))</f>
        <v/>
      </c>
      <c r="H99" s="4" t="str">
        <f>IF(A99="","",IF(VLOOKUP(A99,[9]令和6年度契約状況調査票!$F:$AW,13,FALSE)="他官署で調達手続きを実施のため","他官署で調達手続きを実施のため",IF(VLOOKUP(A99,[9]令和6年度契約状況調査票!$F:$AW,20,FALSE)="②同種の他の契約の予定価格を類推されるおそれがあるため公表しない","同種の他の契約の予定価格を類推されるおそれがあるため公表しない",IF(VLOOKUP(A99,[9]令和6年度契約状況調査票!$F:$AW,20,FALSE)="－","－",IF(VLOOKUP(A99,[9]令和6年度契約状況調査票!$F:$AW,6,FALSE)&lt;&gt;"",TEXT(VLOOKUP(A99,[9]令和6年度契約状況調査票!$F:$AW,13,FALSE),"#,##0円")&amp;CHAR(10)&amp;"(A)",VLOOKUP(A99,[9]令和6年度契約状況調査票!$F:$AW,13,FALSE))))))</f>
        <v/>
      </c>
      <c r="I99" s="4" t="str">
        <f>IF(A99="","",VLOOKUP(A99,[9]令和6年度契約状況調査票!$F:$AW,14,FALSE))</f>
        <v/>
      </c>
      <c r="J99" s="5" t="str">
        <f>IF(A99="","",IF(VLOOKUP(A99,[9]令和6年度契約状況調査票!$F:$AW,13,FALSE)="他官署で調達手続きを実施のため","－",IF(VLOOKUP(A99,[9]令和6年度契約状況調査票!$F:$AW,20,FALSE)="②同種の他の契約の予定価格を類推されるおそれがあるため公表しない","－",IF(VLOOKUP(A99,[9]令和6年度契約状況調査票!$F:$AW,20,FALSE)="－","－",IF(VLOOKUP(A99,[9]令和6年度契約状況調査票!$F:$AW,6,FALSE)&lt;&gt;"",TEXT(VLOOKUP(A99,[9]令和6年度契約状況調査票!$F:$AW,16,FALSE),"#.0%")&amp;CHAR(10)&amp;"(B/A×100)",VLOOKUP(A99,[9]令和6年度契約状況調査票!$F:$AW,16,FALSE))))))</f>
        <v/>
      </c>
      <c r="K99" s="18"/>
      <c r="L99" s="5" t="str">
        <f>IF(A99="","",IF(VLOOKUP(A99,[9]令和6年度契約状況調査票!$F:$AW,26,FALSE)="①公益社団法人","公社",IF(VLOOKUP(A99,[9]令和6年度契約状況調査票!$F:$AW,26,FALSE)="②公益財団法人","公財","")))</f>
        <v/>
      </c>
      <c r="M99" s="5" t="str">
        <f>IF(A99="","",VLOOKUP(A99,[9]令和6年度契約状況調査票!$F:$AW,27,FALSE))</f>
        <v/>
      </c>
      <c r="N99" s="18" t="str">
        <f>IF(A99="","",IF(VLOOKUP(A99,[9]令和6年度契約状況調査票!$F:$AW,12,FALSE)="国所管",VLOOKUP(A99,[9]令和6年度契約状況調査票!$F:$AW,23,FALSE),""))</f>
        <v/>
      </c>
      <c r="O99" s="6" t="str">
        <f>IF(A99="","",IF(AND(Q99="○",P99="分担契約/単価契約"),"単価契約"&amp;CHAR(10)&amp;"予定調達総額 "&amp;TEXT(VLOOKUP(A99,[9]令和6年度契約状況調査票!$F:$AW,15,FALSE),"#,##0円")&amp;"(B)"&amp;CHAR(10)&amp;"分担契約"&amp;CHAR(10)&amp;VLOOKUP(A99,[9]令和6年度契約状況調査票!$F:$AW,31,FALSE),IF(AND(Q99="○",P99="分担契約"),"分担契約"&amp;CHAR(10)&amp;"契約総額 "&amp;TEXT(VLOOKUP(A99,[9]令和6年度契約状況調査票!$F:$AW,15,FALSE),"#,##0円")&amp;"(B)"&amp;CHAR(10)&amp;VLOOKUP(A99,[9]令和6年度契約状況調査票!$F:$AW,31,FALSE),(IF(P99="分担契約/単価契約","単価契約"&amp;CHAR(10)&amp;"予定調達総額 "&amp;TEXT(VLOOKUP(A99,[9]令和6年度契約状況調査票!$F:$AW,15,FALSE),"#,##0円")&amp;CHAR(10)&amp;"分担契約"&amp;CHAR(10)&amp;VLOOKUP(A99,[9]令和6年度契約状況調査票!$F:$AW,31,FALSE),IF(P99="分担契約","分担契約"&amp;CHAR(10)&amp;"契約総額 "&amp;TEXT(VLOOKUP(A99,[9]令和6年度契約状況調査票!$F:$AW,15,FALSE),"#,##0円")&amp;CHAR(10)&amp;VLOOKUP(A99,[9]令和6年度契約状況調査票!$F:$AW,31,FALSE),IF(P99="単価契約","単価契約"&amp;CHAR(10)&amp;"予定調達総額 "&amp;TEXT(VLOOKUP(A99,[9]令和6年度契約状況調査票!$F:$AW,15,FALSE),"#,##0円")&amp;CHAR(10)&amp;VLOOKUP(A99,[9]令和6年度契約状況調査票!$F:$AW,31,FALSE),VLOOKUP(A99,[9]令和6年度契約状況調査票!$F:$AW,31,FALSE))))))))</f>
        <v/>
      </c>
      <c r="P99" s="12" t="str">
        <f>IF(A99="","",VLOOKUP(A99,[9]令和6年度契約状況調査票!$F:$CE,52,FALSE))</f>
        <v/>
      </c>
    </row>
    <row r="100" spans="1:16" s="12" customFormat="1" ht="69.95" customHeight="1">
      <c r="A100" s="7" t="str">
        <f>IF(MAX([9]令和6年度契約状況調査票!F28:F119)&gt;=ROW()-5,ROW()-5,"")</f>
        <v/>
      </c>
      <c r="B100" s="2" t="str">
        <f>IF(A100="","",VLOOKUP(A100,[9]令和6年度契約状況調査票!$F:$AW,4,FALSE))</f>
        <v/>
      </c>
      <c r="C100" s="1" t="str">
        <f>IF(A100="","",VLOOKUP(A100,[9]令和6年度契約状況調査票!$F:$AW,5,FALSE))</f>
        <v/>
      </c>
      <c r="D100" s="16" t="str">
        <f>IF(A100="","",VLOOKUP(A100,[9]令和6年度契約状況調査票!$F:$AW,8,FALSE))</f>
        <v/>
      </c>
      <c r="E100" s="2" t="str">
        <f>IF(A100="","",VLOOKUP(A100,[9]令和6年度契約状況調査票!$F:$AW,9,FALSE))</f>
        <v/>
      </c>
      <c r="F100" s="3" t="str">
        <f>IF(A100="","",VLOOKUP(A100,[9]令和6年度契約状況調査票!$F:$AW,10,FALSE))</f>
        <v/>
      </c>
      <c r="G100" s="17" t="str">
        <f>IF(A100="","",VLOOKUP(A100,[9]令和6年度契約状況調査票!$F:$AW,30,FALSE))</f>
        <v/>
      </c>
      <c r="H100" s="4" t="str">
        <f>IF(A100="","",IF(VLOOKUP(A100,[9]令和6年度契約状況調査票!$F:$AW,13,FALSE)="他官署で調達手続きを実施のため","他官署で調達手続きを実施のため",IF(VLOOKUP(A100,[9]令和6年度契約状況調査票!$F:$AW,20,FALSE)="②同種の他の契約の予定価格を類推されるおそれがあるため公表しない","同種の他の契約の予定価格を類推されるおそれがあるため公表しない",IF(VLOOKUP(A100,[9]令和6年度契約状況調査票!$F:$AW,20,FALSE)="－","－",IF(VLOOKUP(A100,[9]令和6年度契約状況調査票!$F:$AW,6,FALSE)&lt;&gt;"",TEXT(VLOOKUP(A100,[9]令和6年度契約状況調査票!$F:$AW,13,FALSE),"#,##0円")&amp;CHAR(10)&amp;"(A)",VLOOKUP(A100,[9]令和6年度契約状況調査票!$F:$AW,13,FALSE))))))</f>
        <v/>
      </c>
      <c r="I100" s="4" t="str">
        <f>IF(A100="","",VLOOKUP(A100,[9]令和6年度契約状況調査票!$F:$AW,14,FALSE))</f>
        <v/>
      </c>
      <c r="J100" s="5" t="str">
        <f>IF(A100="","",IF(VLOOKUP(A100,[9]令和6年度契約状況調査票!$F:$AW,13,FALSE)="他官署で調達手続きを実施のため","－",IF(VLOOKUP(A100,[9]令和6年度契約状況調査票!$F:$AW,20,FALSE)="②同種の他の契約の予定価格を類推されるおそれがあるため公表しない","－",IF(VLOOKUP(A100,[9]令和6年度契約状況調査票!$F:$AW,20,FALSE)="－","－",IF(VLOOKUP(A100,[9]令和6年度契約状況調査票!$F:$AW,6,FALSE)&lt;&gt;"",TEXT(VLOOKUP(A100,[9]令和6年度契約状況調査票!$F:$AW,16,FALSE),"#.0%")&amp;CHAR(10)&amp;"(B/A×100)",VLOOKUP(A100,[9]令和6年度契約状況調査票!$F:$AW,16,FALSE))))))</f>
        <v/>
      </c>
      <c r="K100" s="18"/>
      <c r="L100" s="5" t="str">
        <f>IF(A100="","",IF(VLOOKUP(A100,[9]令和6年度契約状況調査票!$F:$AW,26,FALSE)="①公益社団法人","公社",IF(VLOOKUP(A100,[9]令和6年度契約状況調査票!$F:$AW,26,FALSE)="②公益財団法人","公財","")))</f>
        <v/>
      </c>
      <c r="M100" s="5" t="str">
        <f>IF(A100="","",VLOOKUP(A100,[9]令和6年度契約状況調査票!$F:$AW,27,FALSE))</f>
        <v/>
      </c>
      <c r="N100" s="18" t="str">
        <f>IF(A100="","",IF(VLOOKUP(A100,[9]令和6年度契約状況調査票!$F:$AW,12,FALSE)="国所管",VLOOKUP(A100,[9]令和6年度契約状況調査票!$F:$AW,23,FALSE),""))</f>
        <v/>
      </c>
      <c r="O100" s="6" t="str">
        <f>IF(A100="","",IF(AND(Q100="○",P100="分担契約/単価契約"),"単価契約"&amp;CHAR(10)&amp;"予定調達総額 "&amp;TEXT(VLOOKUP(A100,[9]令和6年度契約状況調査票!$F:$AW,15,FALSE),"#,##0円")&amp;"(B)"&amp;CHAR(10)&amp;"分担契約"&amp;CHAR(10)&amp;VLOOKUP(A100,[9]令和6年度契約状況調査票!$F:$AW,31,FALSE),IF(AND(Q100="○",P100="分担契約"),"分担契約"&amp;CHAR(10)&amp;"契約総額 "&amp;TEXT(VLOOKUP(A100,[9]令和6年度契約状況調査票!$F:$AW,15,FALSE),"#,##0円")&amp;"(B)"&amp;CHAR(10)&amp;VLOOKUP(A100,[9]令和6年度契約状況調査票!$F:$AW,31,FALSE),(IF(P100="分担契約/単価契約","単価契約"&amp;CHAR(10)&amp;"予定調達総額 "&amp;TEXT(VLOOKUP(A100,[9]令和6年度契約状況調査票!$F:$AW,15,FALSE),"#,##0円")&amp;CHAR(10)&amp;"分担契約"&amp;CHAR(10)&amp;VLOOKUP(A100,[9]令和6年度契約状況調査票!$F:$AW,31,FALSE),IF(P100="分担契約","分担契約"&amp;CHAR(10)&amp;"契約総額 "&amp;TEXT(VLOOKUP(A100,[9]令和6年度契約状況調査票!$F:$AW,15,FALSE),"#,##0円")&amp;CHAR(10)&amp;VLOOKUP(A100,[9]令和6年度契約状況調査票!$F:$AW,31,FALSE),IF(P100="単価契約","単価契約"&amp;CHAR(10)&amp;"予定調達総額 "&amp;TEXT(VLOOKUP(A100,[9]令和6年度契約状況調査票!$F:$AW,15,FALSE),"#,##0円")&amp;CHAR(10)&amp;VLOOKUP(A100,[9]令和6年度契約状況調査票!$F:$AW,31,FALSE),VLOOKUP(A100,[9]令和6年度契約状況調査票!$F:$AW,31,FALSE))))))))</f>
        <v/>
      </c>
      <c r="P100" s="12" t="str">
        <f>IF(A100="","",VLOOKUP(A100,[9]令和6年度契約状況調査票!$F:$CE,52,FALSE))</f>
        <v/>
      </c>
    </row>
    <row r="101" spans="1:16" s="12" customFormat="1" ht="69.95" customHeight="1">
      <c r="A101" s="7" t="str">
        <f>IF(MAX([9]令和6年度契約状況調査票!F28:F120)&gt;=ROW()-5,ROW()-5,"")</f>
        <v/>
      </c>
      <c r="B101" s="2" t="str">
        <f>IF(A101="","",VLOOKUP(A101,[9]令和6年度契約状況調査票!$F:$AW,4,FALSE))</f>
        <v/>
      </c>
      <c r="C101" s="1" t="str">
        <f>IF(A101="","",VLOOKUP(A101,[9]令和6年度契約状況調査票!$F:$AW,5,FALSE))</f>
        <v/>
      </c>
      <c r="D101" s="16" t="str">
        <f>IF(A101="","",VLOOKUP(A101,[9]令和6年度契約状況調査票!$F:$AW,8,FALSE))</f>
        <v/>
      </c>
      <c r="E101" s="2" t="str">
        <f>IF(A101="","",VLOOKUP(A101,[9]令和6年度契約状況調査票!$F:$AW,9,FALSE))</f>
        <v/>
      </c>
      <c r="F101" s="3" t="str">
        <f>IF(A101="","",VLOOKUP(A101,[9]令和6年度契約状況調査票!$F:$AW,10,FALSE))</f>
        <v/>
      </c>
      <c r="G101" s="17" t="str">
        <f>IF(A101="","",VLOOKUP(A101,[9]令和6年度契約状況調査票!$F:$AW,30,FALSE))</f>
        <v/>
      </c>
      <c r="H101" s="4" t="str">
        <f>IF(A101="","",IF(VLOOKUP(A101,[9]令和6年度契約状況調査票!$F:$AW,13,FALSE)="他官署で調達手続きを実施のため","他官署で調達手続きを実施のため",IF(VLOOKUP(A101,[9]令和6年度契約状況調査票!$F:$AW,20,FALSE)="②同種の他の契約の予定価格を類推されるおそれがあるため公表しない","同種の他の契約の予定価格を類推されるおそれがあるため公表しない",IF(VLOOKUP(A101,[9]令和6年度契約状況調査票!$F:$AW,20,FALSE)="－","－",IF(VLOOKUP(A101,[9]令和6年度契約状況調査票!$F:$AW,6,FALSE)&lt;&gt;"",TEXT(VLOOKUP(A101,[9]令和6年度契約状況調査票!$F:$AW,13,FALSE),"#,##0円")&amp;CHAR(10)&amp;"(A)",VLOOKUP(A101,[9]令和6年度契約状況調査票!$F:$AW,13,FALSE))))))</f>
        <v/>
      </c>
      <c r="I101" s="4" t="str">
        <f>IF(A101="","",VLOOKUP(A101,[9]令和6年度契約状況調査票!$F:$AW,14,FALSE))</f>
        <v/>
      </c>
      <c r="J101" s="5" t="str">
        <f>IF(A101="","",IF(VLOOKUP(A101,[9]令和6年度契約状況調査票!$F:$AW,13,FALSE)="他官署で調達手続きを実施のため","－",IF(VLOOKUP(A101,[9]令和6年度契約状況調査票!$F:$AW,20,FALSE)="②同種の他の契約の予定価格を類推されるおそれがあるため公表しない","－",IF(VLOOKUP(A101,[9]令和6年度契約状況調査票!$F:$AW,20,FALSE)="－","－",IF(VLOOKUP(A101,[9]令和6年度契約状況調査票!$F:$AW,6,FALSE)&lt;&gt;"",TEXT(VLOOKUP(A101,[9]令和6年度契約状況調査票!$F:$AW,16,FALSE),"#.0%")&amp;CHAR(10)&amp;"(B/A×100)",VLOOKUP(A101,[9]令和6年度契約状況調査票!$F:$AW,16,FALSE))))))</f>
        <v/>
      </c>
      <c r="K101" s="18"/>
      <c r="L101" s="5" t="str">
        <f>IF(A101="","",IF(VLOOKUP(A101,[9]令和6年度契約状況調査票!$F:$AW,26,FALSE)="①公益社団法人","公社",IF(VLOOKUP(A101,[9]令和6年度契約状況調査票!$F:$AW,26,FALSE)="②公益財団法人","公財","")))</f>
        <v/>
      </c>
      <c r="M101" s="5" t="str">
        <f>IF(A101="","",VLOOKUP(A101,[9]令和6年度契約状況調査票!$F:$AW,27,FALSE))</f>
        <v/>
      </c>
      <c r="N101" s="18" t="str">
        <f>IF(A101="","",IF(VLOOKUP(A101,[9]令和6年度契約状況調査票!$F:$AW,12,FALSE)="国所管",VLOOKUP(A101,[9]令和6年度契約状況調査票!$F:$AW,23,FALSE),""))</f>
        <v/>
      </c>
      <c r="O101" s="6" t="str">
        <f>IF(A101="","",IF(AND(Q101="○",P101="分担契約/単価契約"),"単価契約"&amp;CHAR(10)&amp;"予定調達総額 "&amp;TEXT(VLOOKUP(A101,[9]令和6年度契約状況調査票!$F:$AW,15,FALSE),"#,##0円")&amp;"(B)"&amp;CHAR(10)&amp;"分担契約"&amp;CHAR(10)&amp;VLOOKUP(A101,[9]令和6年度契約状況調査票!$F:$AW,31,FALSE),IF(AND(Q101="○",P101="分担契約"),"分担契約"&amp;CHAR(10)&amp;"契約総額 "&amp;TEXT(VLOOKUP(A101,[9]令和6年度契約状況調査票!$F:$AW,15,FALSE),"#,##0円")&amp;"(B)"&amp;CHAR(10)&amp;VLOOKUP(A101,[9]令和6年度契約状況調査票!$F:$AW,31,FALSE),(IF(P101="分担契約/単価契約","単価契約"&amp;CHAR(10)&amp;"予定調達総額 "&amp;TEXT(VLOOKUP(A101,[9]令和6年度契約状況調査票!$F:$AW,15,FALSE),"#,##0円")&amp;CHAR(10)&amp;"分担契約"&amp;CHAR(10)&amp;VLOOKUP(A101,[9]令和6年度契約状況調査票!$F:$AW,31,FALSE),IF(P101="分担契約","分担契約"&amp;CHAR(10)&amp;"契約総額 "&amp;TEXT(VLOOKUP(A101,[9]令和6年度契約状況調査票!$F:$AW,15,FALSE),"#,##0円")&amp;CHAR(10)&amp;VLOOKUP(A101,[9]令和6年度契約状況調査票!$F:$AW,31,FALSE),IF(P101="単価契約","単価契約"&amp;CHAR(10)&amp;"予定調達総額 "&amp;TEXT(VLOOKUP(A101,[9]令和6年度契約状況調査票!$F:$AW,15,FALSE),"#,##0円")&amp;CHAR(10)&amp;VLOOKUP(A101,[9]令和6年度契約状況調査票!$F:$AW,31,FALSE),VLOOKUP(A101,[9]令和6年度契約状況調査票!$F:$AW,31,FALSE))))))))</f>
        <v/>
      </c>
      <c r="P101" s="12" t="str">
        <f>IF(A101="","",VLOOKUP(A101,[9]令和6年度契約状況調査票!$F:$CE,52,FALSE))</f>
        <v/>
      </c>
    </row>
    <row r="102" spans="1:16" s="12" customFormat="1" ht="69.95" customHeight="1">
      <c r="A102" s="7" t="str">
        <f>IF(MAX([9]令和6年度契約状況調査票!F28:F121)&gt;=ROW()-5,ROW()-5,"")</f>
        <v/>
      </c>
      <c r="B102" s="2" t="str">
        <f>IF(A102="","",VLOOKUP(A102,[9]令和6年度契約状況調査票!$F:$AW,4,FALSE))</f>
        <v/>
      </c>
      <c r="C102" s="1" t="str">
        <f>IF(A102="","",VLOOKUP(A102,[9]令和6年度契約状況調査票!$F:$AW,5,FALSE))</f>
        <v/>
      </c>
      <c r="D102" s="16" t="str">
        <f>IF(A102="","",VLOOKUP(A102,[9]令和6年度契約状況調査票!$F:$AW,8,FALSE))</f>
        <v/>
      </c>
      <c r="E102" s="2" t="str">
        <f>IF(A102="","",VLOOKUP(A102,[9]令和6年度契約状況調査票!$F:$AW,9,FALSE))</f>
        <v/>
      </c>
      <c r="F102" s="3" t="str">
        <f>IF(A102="","",VLOOKUP(A102,[9]令和6年度契約状況調査票!$F:$AW,10,FALSE))</f>
        <v/>
      </c>
      <c r="G102" s="17" t="str">
        <f>IF(A102="","",VLOOKUP(A102,[9]令和6年度契約状況調査票!$F:$AW,30,FALSE))</f>
        <v/>
      </c>
      <c r="H102" s="4" t="str">
        <f>IF(A102="","",IF(VLOOKUP(A102,[9]令和6年度契約状況調査票!$F:$AW,13,FALSE)="他官署で調達手続きを実施のため","他官署で調達手続きを実施のため",IF(VLOOKUP(A102,[9]令和6年度契約状況調査票!$F:$AW,20,FALSE)="②同種の他の契約の予定価格を類推されるおそれがあるため公表しない","同種の他の契約の予定価格を類推されるおそれがあるため公表しない",IF(VLOOKUP(A102,[9]令和6年度契約状況調査票!$F:$AW,20,FALSE)="－","－",IF(VLOOKUP(A102,[9]令和6年度契約状況調査票!$F:$AW,6,FALSE)&lt;&gt;"",TEXT(VLOOKUP(A102,[9]令和6年度契約状況調査票!$F:$AW,13,FALSE),"#,##0円")&amp;CHAR(10)&amp;"(A)",VLOOKUP(A102,[9]令和6年度契約状況調査票!$F:$AW,13,FALSE))))))</f>
        <v/>
      </c>
      <c r="I102" s="4" t="str">
        <f>IF(A102="","",VLOOKUP(A102,[9]令和6年度契約状況調査票!$F:$AW,14,FALSE))</f>
        <v/>
      </c>
      <c r="J102" s="5" t="str">
        <f>IF(A102="","",IF(VLOOKUP(A102,[9]令和6年度契約状況調査票!$F:$AW,13,FALSE)="他官署で調達手続きを実施のため","－",IF(VLOOKUP(A102,[9]令和6年度契約状況調査票!$F:$AW,20,FALSE)="②同種の他の契約の予定価格を類推されるおそれがあるため公表しない","－",IF(VLOOKUP(A102,[9]令和6年度契約状況調査票!$F:$AW,20,FALSE)="－","－",IF(VLOOKUP(A102,[9]令和6年度契約状況調査票!$F:$AW,6,FALSE)&lt;&gt;"",TEXT(VLOOKUP(A102,[9]令和6年度契約状況調査票!$F:$AW,16,FALSE),"#.0%")&amp;CHAR(10)&amp;"(B/A×100)",VLOOKUP(A102,[9]令和6年度契約状況調査票!$F:$AW,16,FALSE))))))</f>
        <v/>
      </c>
      <c r="K102" s="18"/>
      <c r="L102" s="5" t="str">
        <f>IF(A102="","",IF(VLOOKUP(A102,[9]令和6年度契約状況調査票!$F:$AW,26,FALSE)="①公益社団法人","公社",IF(VLOOKUP(A102,[9]令和6年度契約状況調査票!$F:$AW,26,FALSE)="②公益財団法人","公財","")))</f>
        <v/>
      </c>
      <c r="M102" s="5" t="str">
        <f>IF(A102="","",VLOOKUP(A102,[9]令和6年度契約状況調査票!$F:$AW,27,FALSE))</f>
        <v/>
      </c>
      <c r="N102" s="18" t="str">
        <f>IF(A102="","",IF(VLOOKUP(A102,[9]令和6年度契約状況調査票!$F:$AW,12,FALSE)="国所管",VLOOKUP(A102,[9]令和6年度契約状況調査票!$F:$AW,23,FALSE),""))</f>
        <v/>
      </c>
      <c r="O102" s="6" t="str">
        <f>IF(A102="","",IF(AND(Q102="○",P102="分担契約/単価契約"),"単価契約"&amp;CHAR(10)&amp;"予定調達総額 "&amp;TEXT(VLOOKUP(A102,[9]令和6年度契約状況調査票!$F:$AW,15,FALSE),"#,##0円")&amp;"(B)"&amp;CHAR(10)&amp;"分担契約"&amp;CHAR(10)&amp;VLOOKUP(A102,[9]令和6年度契約状況調査票!$F:$AW,31,FALSE),IF(AND(Q102="○",P102="分担契約"),"分担契約"&amp;CHAR(10)&amp;"契約総額 "&amp;TEXT(VLOOKUP(A102,[9]令和6年度契約状況調査票!$F:$AW,15,FALSE),"#,##0円")&amp;"(B)"&amp;CHAR(10)&amp;VLOOKUP(A102,[9]令和6年度契約状況調査票!$F:$AW,31,FALSE),(IF(P102="分担契約/単価契約","単価契約"&amp;CHAR(10)&amp;"予定調達総額 "&amp;TEXT(VLOOKUP(A102,[9]令和6年度契約状況調査票!$F:$AW,15,FALSE),"#,##0円")&amp;CHAR(10)&amp;"分担契約"&amp;CHAR(10)&amp;VLOOKUP(A102,[9]令和6年度契約状況調査票!$F:$AW,31,FALSE),IF(P102="分担契約","分担契約"&amp;CHAR(10)&amp;"契約総額 "&amp;TEXT(VLOOKUP(A102,[9]令和6年度契約状況調査票!$F:$AW,15,FALSE),"#,##0円")&amp;CHAR(10)&amp;VLOOKUP(A102,[9]令和6年度契約状況調査票!$F:$AW,31,FALSE),IF(P102="単価契約","単価契約"&amp;CHAR(10)&amp;"予定調達総額 "&amp;TEXT(VLOOKUP(A102,[9]令和6年度契約状況調査票!$F:$AW,15,FALSE),"#,##0円")&amp;CHAR(10)&amp;VLOOKUP(A102,[9]令和6年度契約状況調査票!$F:$AW,31,FALSE),VLOOKUP(A102,[9]令和6年度契約状況調査票!$F:$AW,31,FALSE))))))))</f>
        <v/>
      </c>
      <c r="P102" s="12" t="str">
        <f>IF(A102="","",VLOOKUP(A102,[9]令和6年度契約状況調査票!$F:$CE,52,FALSE))</f>
        <v/>
      </c>
    </row>
    <row r="103" spans="1:16" s="12" customFormat="1" ht="69.95" customHeight="1">
      <c r="A103" s="7" t="str">
        <f>IF(MAX([9]令和6年度契約状況調査票!F28:F122)&gt;=ROW()-5,ROW()-5,"")</f>
        <v/>
      </c>
      <c r="B103" s="2" t="str">
        <f>IF(A103="","",VLOOKUP(A103,[9]令和6年度契約状況調査票!$F:$AW,4,FALSE))</f>
        <v/>
      </c>
      <c r="C103" s="1" t="str">
        <f>IF(A103="","",VLOOKUP(A103,[9]令和6年度契約状況調査票!$F:$AW,5,FALSE))</f>
        <v/>
      </c>
      <c r="D103" s="16" t="str">
        <f>IF(A103="","",VLOOKUP(A103,[9]令和6年度契約状況調査票!$F:$AW,8,FALSE))</f>
        <v/>
      </c>
      <c r="E103" s="2" t="str">
        <f>IF(A103="","",VLOOKUP(A103,[9]令和6年度契約状況調査票!$F:$AW,9,FALSE))</f>
        <v/>
      </c>
      <c r="F103" s="3" t="str">
        <f>IF(A103="","",VLOOKUP(A103,[9]令和6年度契約状況調査票!$F:$AW,10,FALSE))</f>
        <v/>
      </c>
      <c r="G103" s="17" t="str">
        <f>IF(A103="","",VLOOKUP(A103,[9]令和6年度契約状況調査票!$F:$AW,30,FALSE))</f>
        <v/>
      </c>
      <c r="H103" s="4" t="str">
        <f>IF(A103="","",IF(VLOOKUP(A103,[9]令和6年度契約状況調査票!$F:$AW,13,FALSE)="他官署で調達手続きを実施のため","他官署で調達手続きを実施のため",IF(VLOOKUP(A103,[9]令和6年度契約状況調査票!$F:$AW,20,FALSE)="②同種の他の契約の予定価格を類推されるおそれがあるため公表しない","同種の他の契約の予定価格を類推されるおそれがあるため公表しない",IF(VLOOKUP(A103,[9]令和6年度契約状況調査票!$F:$AW,20,FALSE)="－","－",IF(VLOOKUP(A103,[9]令和6年度契約状況調査票!$F:$AW,6,FALSE)&lt;&gt;"",TEXT(VLOOKUP(A103,[9]令和6年度契約状況調査票!$F:$AW,13,FALSE),"#,##0円")&amp;CHAR(10)&amp;"(A)",VLOOKUP(A103,[9]令和6年度契約状況調査票!$F:$AW,13,FALSE))))))</f>
        <v/>
      </c>
      <c r="I103" s="4" t="str">
        <f>IF(A103="","",VLOOKUP(A103,[9]令和6年度契約状況調査票!$F:$AW,14,FALSE))</f>
        <v/>
      </c>
      <c r="J103" s="5" t="str">
        <f>IF(A103="","",IF(VLOOKUP(A103,[9]令和6年度契約状況調査票!$F:$AW,13,FALSE)="他官署で調達手続きを実施のため","－",IF(VLOOKUP(A103,[9]令和6年度契約状況調査票!$F:$AW,20,FALSE)="②同種の他の契約の予定価格を類推されるおそれがあるため公表しない","－",IF(VLOOKUP(A103,[9]令和6年度契約状況調査票!$F:$AW,20,FALSE)="－","－",IF(VLOOKUP(A103,[9]令和6年度契約状況調査票!$F:$AW,6,FALSE)&lt;&gt;"",TEXT(VLOOKUP(A103,[9]令和6年度契約状況調査票!$F:$AW,16,FALSE),"#.0%")&amp;CHAR(10)&amp;"(B/A×100)",VLOOKUP(A103,[9]令和6年度契約状況調査票!$F:$AW,16,FALSE))))))</f>
        <v/>
      </c>
      <c r="K103" s="18"/>
      <c r="L103" s="5" t="str">
        <f>IF(A103="","",IF(VLOOKUP(A103,[9]令和6年度契約状況調査票!$F:$AW,26,FALSE)="①公益社団法人","公社",IF(VLOOKUP(A103,[9]令和6年度契約状況調査票!$F:$AW,26,FALSE)="②公益財団法人","公財","")))</f>
        <v/>
      </c>
      <c r="M103" s="5" t="str">
        <f>IF(A103="","",VLOOKUP(A103,[9]令和6年度契約状況調査票!$F:$AW,27,FALSE))</f>
        <v/>
      </c>
      <c r="N103" s="18" t="str">
        <f>IF(A103="","",IF(VLOOKUP(A103,[9]令和6年度契約状況調査票!$F:$AW,12,FALSE)="国所管",VLOOKUP(A103,[9]令和6年度契約状況調査票!$F:$AW,23,FALSE),""))</f>
        <v/>
      </c>
      <c r="O103" s="6" t="str">
        <f>IF(A103="","",IF(AND(Q103="○",P103="分担契約/単価契約"),"単価契約"&amp;CHAR(10)&amp;"予定調達総額 "&amp;TEXT(VLOOKUP(A103,[9]令和6年度契約状況調査票!$F:$AW,15,FALSE),"#,##0円")&amp;"(B)"&amp;CHAR(10)&amp;"分担契約"&amp;CHAR(10)&amp;VLOOKUP(A103,[9]令和6年度契約状況調査票!$F:$AW,31,FALSE),IF(AND(Q103="○",P103="分担契約"),"分担契約"&amp;CHAR(10)&amp;"契約総額 "&amp;TEXT(VLOOKUP(A103,[9]令和6年度契約状況調査票!$F:$AW,15,FALSE),"#,##0円")&amp;"(B)"&amp;CHAR(10)&amp;VLOOKUP(A103,[9]令和6年度契約状況調査票!$F:$AW,31,FALSE),(IF(P103="分担契約/単価契約","単価契約"&amp;CHAR(10)&amp;"予定調達総額 "&amp;TEXT(VLOOKUP(A103,[9]令和6年度契約状況調査票!$F:$AW,15,FALSE),"#,##0円")&amp;CHAR(10)&amp;"分担契約"&amp;CHAR(10)&amp;VLOOKUP(A103,[9]令和6年度契約状況調査票!$F:$AW,31,FALSE),IF(P103="分担契約","分担契約"&amp;CHAR(10)&amp;"契約総額 "&amp;TEXT(VLOOKUP(A103,[9]令和6年度契約状況調査票!$F:$AW,15,FALSE),"#,##0円")&amp;CHAR(10)&amp;VLOOKUP(A103,[9]令和6年度契約状況調査票!$F:$AW,31,FALSE),IF(P103="単価契約","単価契約"&amp;CHAR(10)&amp;"予定調達総額 "&amp;TEXT(VLOOKUP(A103,[9]令和6年度契約状況調査票!$F:$AW,15,FALSE),"#,##0円")&amp;CHAR(10)&amp;VLOOKUP(A103,[9]令和6年度契約状況調査票!$F:$AW,31,FALSE),VLOOKUP(A103,[9]令和6年度契約状況調査票!$F:$AW,31,FALSE))))))))</f>
        <v/>
      </c>
      <c r="P103" s="12" t="str">
        <f>IF(A103="","",VLOOKUP(A103,[9]令和6年度契約状況調査票!$F:$CE,52,FALSE))</f>
        <v/>
      </c>
    </row>
    <row r="104" spans="1:16" s="19" customFormat="1" ht="69.95" customHeight="1">
      <c r="A104" s="7" t="str">
        <f>IF(MAX([9]令和6年度契約状況調査票!F28:F123)&gt;=ROW()-5,ROW()-5,"")</f>
        <v/>
      </c>
      <c r="B104" s="2" t="str">
        <f>IF(A104="","",VLOOKUP(A104,[9]令和6年度契約状況調査票!$F:$AW,4,FALSE))</f>
        <v/>
      </c>
      <c r="C104" s="1" t="str">
        <f>IF(A104="","",VLOOKUP(A104,[9]令和6年度契約状況調査票!$F:$AW,5,FALSE))</f>
        <v/>
      </c>
      <c r="D104" s="16" t="str">
        <f>IF(A104="","",VLOOKUP(A104,[9]令和6年度契約状況調査票!$F:$AW,8,FALSE))</f>
        <v/>
      </c>
      <c r="E104" s="2" t="str">
        <f>IF(A104="","",VLOOKUP(A104,[9]令和6年度契約状況調査票!$F:$AW,9,FALSE))</f>
        <v/>
      </c>
      <c r="F104" s="3" t="str">
        <f>IF(A104="","",VLOOKUP(A104,[9]令和6年度契約状況調査票!$F:$AW,10,FALSE))</f>
        <v/>
      </c>
      <c r="G104" s="17" t="str">
        <f>IF(A104="","",VLOOKUP(A104,[9]令和6年度契約状況調査票!$F:$AW,30,FALSE))</f>
        <v/>
      </c>
      <c r="H104" s="4" t="str">
        <f>IF(A104="","",IF(VLOOKUP(A104,[9]令和6年度契約状況調査票!$F:$AW,13,FALSE)="他官署で調達手続きを実施のため","他官署で調達手続きを実施のため",IF(VLOOKUP(A104,[9]令和6年度契約状況調査票!$F:$AW,20,FALSE)="②同種の他の契約の予定価格を類推されるおそれがあるため公表しない","同種の他の契約の予定価格を類推されるおそれがあるため公表しない",IF(VLOOKUP(A104,[9]令和6年度契約状況調査票!$F:$AW,20,FALSE)="－","－",IF(VLOOKUP(A104,[9]令和6年度契約状況調査票!$F:$AW,6,FALSE)&lt;&gt;"",TEXT(VLOOKUP(A104,[9]令和6年度契約状況調査票!$F:$AW,13,FALSE),"#,##0円")&amp;CHAR(10)&amp;"(A)",VLOOKUP(A104,[9]令和6年度契約状況調査票!$F:$AW,13,FALSE))))))</f>
        <v/>
      </c>
      <c r="I104" s="4" t="str">
        <f>IF(A104="","",VLOOKUP(A104,[9]令和6年度契約状況調査票!$F:$AW,14,FALSE))</f>
        <v/>
      </c>
      <c r="J104" s="5" t="str">
        <f>IF(A104="","",IF(VLOOKUP(A104,[9]令和6年度契約状況調査票!$F:$AW,13,FALSE)="他官署で調達手続きを実施のため","－",IF(VLOOKUP(A104,[9]令和6年度契約状況調査票!$F:$AW,20,FALSE)="②同種の他の契約の予定価格を類推されるおそれがあるため公表しない","－",IF(VLOOKUP(A104,[9]令和6年度契約状況調査票!$F:$AW,20,FALSE)="－","－",IF(VLOOKUP(A104,[9]令和6年度契約状況調査票!$F:$AW,6,FALSE)&lt;&gt;"",TEXT(VLOOKUP(A104,[9]令和6年度契約状況調査票!$F:$AW,16,FALSE),"#.0%")&amp;CHAR(10)&amp;"(B/A×100)",VLOOKUP(A104,[9]令和6年度契約状況調査票!$F:$AW,16,FALSE))))))</f>
        <v/>
      </c>
      <c r="K104" s="18"/>
      <c r="L104" s="5" t="str">
        <f>IF(A104="","",IF(VLOOKUP(A104,[9]令和6年度契約状況調査票!$F:$AW,26,FALSE)="①公益社団法人","公社",IF(VLOOKUP(A104,[9]令和6年度契約状況調査票!$F:$AW,26,FALSE)="②公益財団法人","公財","")))</f>
        <v/>
      </c>
      <c r="M104" s="5" t="str">
        <f>IF(A104="","",VLOOKUP(A104,[9]令和6年度契約状況調査票!$F:$AW,27,FALSE))</f>
        <v/>
      </c>
      <c r="N104" s="18" t="str">
        <f>IF(A104="","",IF(VLOOKUP(A104,[9]令和6年度契約状況調査票!$F:$AW,12,FALSE)="国所管",VLOOKUP(A104,[9]令和6年度契約状況調査票!$F:$AW,23,FALSE),""))</f>
        <v/>
      </c>
      <c r="O104" s="6" t="str">
        <f>IF(A104="","",IF(AND(Q104="○",P104="分担契約/単価契約"),"単価契約"&amp;CHAR(10)&amp;"予定調達総額 "&amp;TEXT(VLOOKUP(A104,[9]令和6年度契約状況調査票!$F:$AW,15,FALSE),"#,##0円")&amp;"(B)"&amp;CHAR(10)&amp;"分担契約"&amp;CHAR(10)&amp;VLOOKUP(A104,[9]令和6年度契約状況調査票!$F:$AW,31,FALSE),IF(AND(Q104="○",P104="分担契約"),"分担契約"&amp;CHAR(10)&amp;"契約総額 "&amp;TEXT(VLOOKUP(A104,[9]令和6年度契約状況調査票!$F:$AW,15,FALSE),"#,##0円")&amp;"(B)"&amp;CHAR(10)&amp;VLOOKUP(A104,[9]令和6年度契約状況調査票!$F:$AW,31,FALSE),(IF(P104="分担契約/単価契約","単価契約"&amp;CHAR(10)&amp;"予定調達総額 "&amp;TEXT(VLOOKUP(A104,[9]令和6年度契約状況調査票!$F:$AW,15,FALSE),"#,##0円")&amp;CHAR(10)&amp;"分担契約"&amp;CHAR(10)&amp;VLOOKUP(A104,[9]令和6年度契約状況調査票!$F:$AW,31,FALSE),IF(P104="分担契約","分担契約"&amp;CHAR(10)&amp;"契約総額 "&amp;TEXT(VLOOKUP(A104,[9]令和6年度契約状況調査票!$F:$AW,15,FALSE),"#,##0円")&amp;CHAR(10)&amp;VLOOKUP(A104,[9]令和6年度契約状況調査票!$F:$AW,31,FALSE),IF(P104="単価契約","単価契約"&amp;CHAR(10)&amp;"予定調達総額 "&amp;TEXT(VLOOKUP(A104,[9]令和6年度契約状況調査票!$F:$AW,15,FALSE),"#,##0円")&amp;CHAR(10)&amp;VLOOKUP(A104,[9]令和6年度契約状況調査票!$F:$AW,31,FALSE),VLOOKUP(A104,[9]令和6年度契約状況調査票!$F:$AW,31,FALSE))))))))</f>
        <v/>
      </c>
      <c r="P104" s="12" t="str">
        <f>IF(A104="","",VLOOKUP(A104,[9]令和6年度契約状況調査票!$F:$CE,52,FALSE))</f>
        <v/>
      </c>
    </row>
    <row r="105" spans="1:16" s="19" customFormat="1" ht="69.95" customHeight="1">
      <c r="A105" s="7" t="str">
        <f>IF(MAX([9]令和6年度契約状況調査票!F28:F124)&gt;=ROW()-5,ROW()-5,"")</f>
        <v/>
      </c>
      <c r="B105" s="2" t="str">
        <f>IF(A105="","",VLOOKUP(A105,[9]令和6年度契約状況調査票!$F:$AW,4,FALSE))</f>
        <v/>
      </c>
      <c r="C105" s="1" t="str">
        <f>IF(A105="","",VLOOKUP(A105,[9]令和6年度契約状況調査票!$F:$AW,5,FALSE))</f>
        <v/>
      </c>
      <c r="D105" s="16" t="str">
        <f>IF(A105="","",VLOOKUP(A105,[9]令和6年度契約状況調査票!$F:$AW,8,FALSE))</f>
        <v/>
      </c>
      <c r="E105" s="2" t="str">
        <f>IF(A105="","",VLOOKUP(A105,[9]令和6年度契約状況調査票!$F:$AW,9,FALSE))</f>
        <v/>
      </c>
      <c r="F105" s="3" t="str">
        <f>IF(A105="","",VLOOKUP(A105,[9]令和6年度契約状況調査票!$F:$AW,10,FALSE))</f>
        <v/>
      </c>
      <c r="G105" s="17" t="str">
        <f>IF(A105="","",VLOOKUP(A105,[9]令和6年度契約状況調査票!$F:$AW,30,FALSE))</f>
        <v/>
      </c>
      <c r="H105" s="4" t="str">
        <f>IF(A105="","",IF(VLOOKUP(A105,[9]令和6年度契約状況調査票!$F:$AW,13,FALSE)="他官署で調達手続きを実施のため","他官署で調達手続きを実施のため",IF(VLOOKUP(A105,[9]令和6年度契約状況調査票!$F:$AW,20,FALSE)="②同種の他の契約の予定価格を類推されるおそれがあるため公表しない","同種の他の契約の予定価格を類推されるおそれがあるため公表しない",IF(VLOOKUP(A105,[9]令和6年度契約状況調査票!$F:$AW,20,FALSE)="－","－",IF(VLOOKUP(A105,[9]令和6年度契約状況調査票!$F:$AW,6,FALSE)&lt;&gt;"",TEXT(VLOOKUP(A105,[9]令和6年度契約状況調査票!$F:$AW,13,FALSE),"#,##0円")&amp;CHAR(10)&amp;"(A)",VLOOKUP(A105,[9]令和6年度契約状況調査票!$F:$AW,13,FALSE))))))</f>
        <v/>
      </c>
      <c r="I105" s="4" t="str">
        <f>IF(A105="","",VLOOKUP(A105,[9]令和6年度契約状況調査票!$F:$AW,14,FALSE))</f>
        <v/>
      </c>
      <c r="J105" s="5" t="str">
        <f>IF(A105="","",IF(VLOOKUP(A105,[9]令和6年度契約状況調査票!$F:$AW,13,FALSE)="他官署で調達手続きを実施のため","－",IF(VLOOKUP(A105,[9]令和6年度契約状況調査票!$F:$AW,20,FALSE)="②同種の他の契約の予定価格を類推されるおそれがあるため公表しない","－",IF(VLOOKUP(A105,[9]令和6年度契約状況調査票!$F:$AW,20,FALSE)="－","－",IF(VLOOKUP(A105,[9]令和6年度契約状況調査票!$F:$AW,6,FALSE)&lt;&gt;"",TEXT(VLOOKUP(A105,[9]令和6年度契約状況調査票!$F:$AW,16,FALSE),"#.0%")&amp;CHAR(10)&amp;"(B/A×100)",VLOOKUP(A105,[9]令和6年度契約状況調査票!$F:$AW,16,FALSE))))))</f>
        <v/>
      </c>
      <c r="K105" s="18"/>
      <c r="L105" s="5" t="str">
        <f>IF(A105="","",IF(VLOOKUP(A105,[9]令和6年度契約状況調査票!$F:$AW,26,FALSE)="①公益社団法人","公社",IF(VLOOKUP(A105,[9]令和6年度契約状況調査票!$F:$AW,26,FALSE)="②公益財団法人","公財","")))</f>
        <v/>
      </c>
      <c r="M105" s="5" t="str">
        <f>IF(A105="","",VLOOKUP(A105,[9]令和6年度契約状況調査票!$F:$AW,27,FALSE))</f>
        <v/>
      </c>
      <c r="N105" s="18" t="str">
        <f>IF(A105="","",IF(VLOOKUP(A105,[9]令和6年度契約状況調査票!$F:$AW,12,FALSE)="国所管",VLOOKUP(A105,[9]令和6年度契約状況調査票!$F:$AW,23,FALSE),""))</f>
        <v/>
      </c>
      <c r="O105" s="6" t="str">
        <f>IF(A105="","",IF(AND(Q105="○",P105="分担契約/単価契約"),"単価契約"&amp;CHAR(10)&amp;"予定調達総額 "&amp;TEXT(VLOOKUP(A105,[9]令和6年度契約状況調査票!$F:$AW,15,FALSE),"#,##0円")&amp;"(B)"&amp;CHAR(10)&amp;"分担契約"&amp;CHAR(10)&amp;VLOOKUP(A105,[9]令和6年度契約状況調査票!$F:$AW,31,FALSE),IF(AND(Q105="○",P105="分担契約"),"分担契約"&amp;CHAR(10)&amp;"契約総額 "&amp;TEXT(VLOOKUP(A105,[9]令和6年度契約状況調査票!$F:$AW,15,FALSE),"#,##0円")&amp;"(B)"&amp;CHAR(10)&amp;VLOOKUP(A105,[9]令和6年度契約状況調査票!$F:$AW,31,FALSE),(IF(P105="分担契約/単価契約","単価契約"&amp;CHAR(10)&amp;"予定調達総額 "&amp;TEXT(VLOOKUP(A105,[9]令和6年度契約状況調査票!$F:$AW,15,FALSE),"#,##0円")&amp;CHAR(10)&amp;"分担契約"&amp;CHAR(10)&amp;VLOOKUP(A105,[9]令和6年度契約状況調査票!$F:$AW,31,FALSE),IF(P105="分担契約","分担契約"&amp;CHAR(10)&amp;"契約総額 "&amp;TEXT(VLOOKUP(A105,[9]令和6年度契約状況調査票!$F:$AW,15,FALSE),"#,##0円")&amp;CHAR(10)&amp;VLOOKUP(A105,[9]令和6年度契約状況調査票!$F:$AW,31,FALSE),IF(P105="単価契約","単価契約"&amp;CHAR(10)&amp;"予定調達総額 "&amp;TEXT(VLOOKUP(A105,[9]令和6年度契約状況調査票!$F:$AW,15,FALSE),"#,##0円")&amp;CHAR(10)&amp;VLOOKUP(A105,[9]令和6年度契約状況調査票!$F:$AW,31,FALSE),VLOOKUP(A105,[9]令和6年度契約状況調査票!$F:$AW,31,FALSE))))))))</f>
        <v/>
      </c>
      <c r="P105" s="12" t="str">
        <f>IF(A105="","",VLOOKUP(A105,[9]令和6年度契約状況調査票!$F:$CE,52,FALSE))</f>
        <v/>
      </c>
    </row>
    <row r="106" spans="1:16" s="19" customFormat="1" ht="69.95" customHeight="1">
      <c r="A106" s="7" t="str">
        <f>IF(MAX([9]令和6年度契約状況調査票!F28:F125)&gt;=ROW()-5,ROW()-5,"")</f>
        <v/>
      </c>
      <c r="B106" s="2" t="str">
        <f>IF(A106="","",VLOOKUP(A106,[9]令和6年度契約状況調査票!$F:$AW,4,FALSE))</f>
        <v/>
      </c>
      <c r="C106" s="1" t="str">
        <f>IF(A106="","",VLOOKUP(A106,[9]令和6年度契約状況調査票!$F:$AW,5,FALSE))</f>
        <v/>
      </c>
      <c r="D106" s="16" t="str">
        <f>IF(A106="","",VLOOKUP(A106,[9]令和6年度契約状況調査票!$F:$AW,8,FALSE))</f>
        <v/>
      </c>
      <c r="E106" s="2" t="str">
        <f>IF(A106="","",VLOOKUP(A106,[9]令和6年度契約状況調査票!$F:$AW,9,FALSE))</f>
        <v/>
      </c>
      <c r="F106" s="3" t="str">
        <f>IF(A106="","",VLOOKUP(A106,[9]令和6年度契約状況調査票!$F:$AW,10,FALSE))</f>
        <v/>
      </c>
      <c r="G106" s="17" t="str">
        <f>IF(A106="","",VLOOKUP(A106,[9]令和6年度契約状況調査票!$F:$AW,30,FALSE))</f>
        <v/>
      </c>
      <c r="H106" s="4" t="str">
        <f>IF(A106="","",IF(VLOOKUP(A106,[9]令和6年度契約状況調査票!$F:$AW,13,FALSE)="他官署で調達手続きを実施のため","他官署で調達手続きを実施のため",IF(VLOOKUP(A106,[9]令和6年度契約状況調査票!$F:$AW,20,FALSE)="②同種の他の契約の予定価格を類推されるおそれがあるため公表しない","同種の他の契約の予定価格を類推されるおそれがあるため公表しない",IF(VLOOKUP(A106,[9]令和6年度契約状況調査票!$F:$AW,20,FALSE)="－","－",IF(VLOOKUP(A106,[9]令和6年度契約状況調査票!$F:$AW,6,FALSE)&lt;&gt;"",TEXT(VLOOKUP(A106,[9]令和6年度契約状況調査票!$F:$AW,13,FALSE),"#,##0円")&amp;CHAR(10)&amp;"(A)",VLOOKUP(A106,[9]令和6年度契約状況調査票!$F:$AW,13,FALSE))))))</f>
        <v/>
      </c>
      <c r="I106" s="4" t="str">
        <f>IF(A106="","",VLOOKUP(A106,[9]令和6年度契約状況調査票!$F:$AW,14,FALSE))</f>
        <v/>
      </c>
      <c r="J106" s="5" t="str">
        <f>IF(A106="","",IF(VLOOKUP(A106,[9]令和6年度契約状況調査票!$F:$AW,13,FALSE)="他官署で調達手続きを実施のため","－",IF(VLOOKUP(A106,[9]令和6年度契約状況調査票!$F:$AW,20,FALSE)="②同種の他の契約の予定価格を類推されるおそれがあるため公表しない","－",IF(VLOOKUP(A106,[9]令和6年度契約状況調査票!$F:$AW,20,FALSE)="－","－",IF(VLOOKUP(A106,[9]令和6年度契約状況調査票!$F:$AW,6,FALSE)&lt;&gt;"",TEXT(VLOOKUP(A106,[9]令和6年度契約状況調査票!$F:$AW,16,FALSE),"#.0%")&amp;CHAR(10)&amp;"(B/A×100)",VLOOKUP(A106,[9]令和6年度契約状況調査票!$F:$AW,16,FALSE))))))</f>
        <v/>
      </c>
      <c r="K106" s="18"/>
      <c r="L106" s="5" t="str">
        <f>IF(A106="","",IF(VLOOKUP(A106,[9]令和6年度契約状況調査票!$F:$AW,26,FALSE)="①公益社団法人","公社",IF(VLOOKUP(A106,[9]令和6年度契約状況調査票!$F:$AW,26,FALSE)="②公益財団法人","公財","")))</f>
        <v/>
      </c>
      <c r="M106" s="5" t="str">
        <f>IF(A106="","",VLOOKUP(A106,[9]令和6年度契約状況調査票!$F:$AW,27,FALSE))</f>
        <v/>
      </c>
      <c r="N106" s="18" t="str">
        <f>IF(A106="","",IF(VLOOKUP(A106,[9]令和6年度契約状況調査票!$F:$AW,12,FALSE)="国所管",VLOOKUP(A106,[9]令和6年度契約状況調査票!$F:$AW,23,FALSE),""))</f>
        <v/>
      </c>
      <c r="O106" s="6" t="str">
        <f>IF(A106="","",IF(AND(Q106="○",P106="分担契約/単価契約"),"単価契約"&amp;CHAR(10)&amp;"予定調達総額 "&amp;TEXT(VLOOKUP(A106,[9]令和6年度契約状況調査票!$F:$AW,15,FALSE),"#,##0円")&amp;"(B)"&amp;CHAR(10)&amp;"分担契約"&amp;CHAR(10)&amp;VLOOKUP(A106,[9]令和6年度契約状況調査票!$F:$AW,31,FALSE),IF(AND(Q106="○",P106="分担契約"),"分担契約"&amp;CHAR(10)&amp;"契約総額 "&amp;TEXT(VLOOKUP(A106,[9]令和6年度契約状況調査票!$F:$AW,15,FALSE),"#,##0円")&amp;"(B)"&amp;CHAR(10)&amp;VLOOKUP(A106,[9]令和6年度契約状況調査票!$F:$AW,31,FALSE),(IF(P106="分担契約/単価契約","単価契約"&amp;CHAR(10)&amp;"予定調達総額 "&amp;TEXT(VLOOKUP(A106,[9]令和6年度契約状況調査票!$F:$AW,15,FALSE),"#,##0円")&amp;CHAR(10)&amp;"分担契約"&amp;CHAR(10)&amp;VLOOKUP(A106,[9]令和6年度契約状況調査票!$F:$AW,31,FALSE),IF(P106="分担契約","分担契約"&amp;CHAR(10)&amp;"契約総額 "&amp;TEXT(VLOOKUP(A106,[9]令和6年度契約状況調査票!$F:$AW,15,FALSE),"#,##0円")&amp;CHAR(10)&amp;VLOOKUP(A106,[9]令和6年度契約状況調査票!$F:$AW,31,FALSE),IF(P106="単価契約","単価契約"&amp;CHAR(10)&amp;"予定調達総額 "&amp;TEXT(VLOOKUP(A106,[9]令和6年度契約状況調査票!$F:$AW,15,FALSE),"#,##0円")&amp;CHAR(10)&amp;VLOOKUP(A106,[9]令和6年度契約状況調査票!$F:$AW,31,FALSE),VLOOKUP(A106,[9]令和6年度契約状況調査票!$F:$AW,31,FALSE))))))))</f>
        <v/>
      </c>
      <c r="P106" s="12" t="str">
        <f>IF(A106="","",VLOOKUP(A106,[9]令和6年度契約状況調査票!$F:$CE,52,FALSE))</f>
        <v/>
      </c>
    </row>
    <row r="107" spans="1:16" s="19" customFormat="1" ht="69.95" customHeight="1">
      <c r="A107" s="7" t="str">
        <f>IF(MAX([9]令和6年度契約状況調査票!F28:F126)&gt;=ROW()-5,ROW()-5,"")</f>
        <v/>
      </c>
      <c r="B107" s="2" t="str">
        <f>IF(A107="","",VLOOKUP(A107,[9]令和6年度契約状況調査票!$F:$AW,4,FALSE))</f>
        <v/>
      </c>
      <c r="C107" s="1" t="str">
        <f>IF(A107="","",VLOOKUP(A107,[9]令和6年度契約状況調査票!$F:$AW,5,FALSE))</f>
        <v/>
      </c>
      <c r="D107" s="16" t="str">
        <f>IF(A107="","",VLOOKUP(A107,[9]令和6年度契約状況調査票!$F:$AW,8,FALSE))</f>
        <v/>
      </c>
      <c r="E107" s="2" t="str">
        <f>IF(A107="","",VLOOKUP(A107,[9]令和6年度契約状況調査票!$F:$AW,9,FALSE))</f>
        <v/>
      </c>
      <c r="F107" s="3" t="str">
        <f>IF(A107="","",VLOOKUP(A107,[9]令和6年度契約状況調査票!$F:$AW,10,FALSE))</f>
        <v/>
      </c>
      <c r="G107" s="17" t="str">
        <f>IF(A107="","",VLOOKUP(A107,[9]令和6年度契約状況調査票!$F:$AW,30,FALSE))</f>
        <v/>
      </c>
      <c r="H107" s="4" t="str">
        <f>IF(A107="","",IF(VLOOKUP(A107,[9]令和6年度契約状況調査票!$F:$AW,13,FALSE)="他官署で調達手続きを実施のため","他官署で調達手続きを実施のため",IF(VLOOKUP(A107,[9]令和6年度契約状況調査票!$F:$AW,20,FALSE)="②同種の他の契約の予定価格を類推されるおそれがあるため公表しない","同種の他の契約の予定価格を類推されるおそれがあるため公表しない",IF(VLOOKUP(A107,[9]令和6年度契約状況調査票!$F:$AW,20,FALSE)="－","－",IF(VLOOKUP(A107,[9]令和6年度契約状況調査票!$F:$AW,6,FALSE)&lt;&gt;"",TEXT(VLOOKUP(A107,[9]令和6年度契約状況調査票!$F:$AW,13,FALSE),"#,##0円")&amp;CHAR(10)&amp;"(A)",VLOOKUP(A107,[9]令和6年度契約状況調査票!$F:$AW,13,FALSE))))))</f>
        <v/>
      </c>
      <c r="I107" s="4" t="str">
        <f>IF(A107="","",VLOOKUP(A107,[9]令和6年度契約状況調査票!$F:$AW,14,FALSE))</f>
        <v/>
      </c>
      <c r="J107" s="5" t="str">
        <f>IF(A107="","",IF(VLOOKUP(A107,[9]令和6年度契約状況調査票!$F:$AW,13,FALSE)="他官署で調達手続きを実施のため","－",IF(VLOOKUP(A107,[9]令和6年度契約状況調査票!$F:$AW,20,FALSE)="②同種の他の契約の予定価格を類推されるおそれがあるため公表しない","－",IF(VLOOKUP(A107,[9]令和6年度契約状況調査票!$F:$AW,20,FALSE)="－","－",IF(VLOOKUP(A107,[9]令和6年度契約状況調査票!$F:$AW,6,FALSE)&lt;&gt;"",TEXT(VLOOKUP(A107,[9]令和6年度契約状況調査票!$F:$AW,16,FALSE),"#.0%")&amp;CHAR(10)&amp;"(B/A×100)",VLOOKUP(A107,[9]令和6年度契約状況調査票!$F:$AW,16,FALSE))))))</f>
        <v/>
      </c>
      <c r="K107" s="18"/>
      <c r="L107" s="5" t="str">
        <f>IF(A107="","",IF(VLOOKUP(A107,[9]令和6年度契約状況調査票!$F:$AW,26,FALSE)="①公益社団法人","公社",IF(VLOOKUP(A107,[9]令和6年度契約状況調査票!$F:$AW,26,FALSE)="②公益財団法人","公財","")))</f>
        <v/>
      </c>
      <c r="M107" s="5" t="str">
        <f>IF(A107="","",VLOOKUP(A107,[9]令和6年度契約状況調査票!$F:$AW,27,FALSE))</f>
        <v/>
      </c>
      <c r="N107" s="18" t="str">
        <f>IF(A107="","",IF(VLOOKUP(A107,[9]令和6年度契約状況調査票!$F:$AW,12,FALSE)="国所管",VLOOKUP(A107,[9]令和6年度契約状況調査票!$F:$AW,23,FALSE),""))</f>
        <v/>
      </c>
      <c r="O107" s="6" t="str">
        <f>IF(A107="","",IF(AND(Q107="○",P107="分担契約/単価契約"),"単価契約"&amp;CHAR(10)&amp;"予定調達総額 "&amp;TEXT(VLOOKUP(A107,[9]令和6年度契約状況調査票!$F:$AW,15,FALSE),"#,##0円")&amp;"(B)"&amp;CHAR(10)&amp;"分担契約"&amp;CHAR(10)&amp;VLOOKUP(A107,[9]令和6年度契約状況調査票!$F:$AW,31,FALSE),IF(AND(Q107="○",P107="分担契約"),"分担契約"&amp;CHAR(10)&amp;"契約総額 "&amp;TEXT(VLOOKUP(A107,[9]令和6年度契約状況調査票!$F:$AW,15,FALSE),"#,##0円")&amp;"(B)"&amp;CHAR(10)&amp;VLOOKUP(A107,[9]令和6年度契約状況調査票!$F:$AW,31,FALSE),(IF(P107="分担契約/単価契約","単価契約"&amp;CHAR(10)&amp;"予定調達総額 "&amp;TEXT(VLOOKUP(A107,[9]令和6年度契約状況調査票!$F:$AW,15,FALSE),"#,##0円")&amp;CHAR(10)&amp;"分担契約"&amp;CHAR(10)&amp;VLOOKUP(A107,[9]令和6年度契約状況調査票!$F:$AW,31,FALSE),IF(P107="分担契約","分担契約"&amp;CHAR(10)&amp;"契約総額 "&amp;TEXT(VLOOKUP(A107,[9]令和6年度契約状況調査票!$F:$AW,15,FALSE),"#,##0円")&amp;CHAR(10)&amp;VLOOKUP(A107,[9]令和6年度契約状況調査票!$F:$AW,31,FALSE),IF(P107="単価契約","単価契約"&amp;CHAR(10)&amp;"予定調達総額 "&amp;TEXT(VLOOKUP(A107,[9]令和6年度契約状況調査票!$F:$AW,15,FALSE),"#,##0円")&amp;CHAR(10)&amp;VLOOKUP(A107,[9]令和6年度契約状況調査票!$F:$AW,31,FALSE),VLOOKUP(A107,[9]令和6年度契約状況調査票!$F:$AW,31,FALSE))))))))</f>
        <v/>
      </c>
      <c r="P107" s="12" t="str">
        <f>IF(A107="","",VLOOKUP(A107,[9]令和6年度契約状況調査票!$F:$CE,52,FALSE))</f>
        <v/>
      </c>
    </row>
    <row r="108" spans="1:16" s="19" customFormat="1" ht="69.95" customHeight="1">
      <c r="A108" s="7" t="str">
        <f>IF(MAX([9]令和6年度契約状況調査票!F28:F127)&gt;=ROW()-5,ROW()-5,"")</f>
        <v/>
      </c>
      <c r="B108" s="2" t="str">
        <f>IF(A108="","",VLOOKUP(A108,[9]令和6年度契約状況調査票!$F:$AW,4,FALSE))</f>
        <v/>
      </c>
      <c r="C108" s="1" t="str">
        <f>IF(A108="","",VLOOKUP(A108,[9]令和6年度契約状況調査票!$F:$AW,5,FALSE))</f>
        <v/>
      </c>
      <c r="D108" s="16" t="str">
        <f>IF(A108="","",VLOOKUP(A108,[9]令和6年度契約状況調査票!$F:$AW,8,FALSE))</f>
        <v/>
      </c>
      <c r="E108" s="2" t="str">
        <f>IF(A108="","",VLOOKUP(A108,[9]令和6年度契約状況調査票!$F:$AW,9,FALSE))</f>
        <v/>
      </c>
      <c r="F108" s="3" t="str">
        <f>IF(A108="","",VLOOKUP(A108,[9]令和6年度契約状況調査票!$F:$AW,10,FALSE))</f>
        <v/>
      </c>
      <c r="G108" s="17" t="str">
        <f>IF(A108="","",VLOOKUP(A108,[9]令和6年度契約状況調査票!$F:$AW,30,FALSE))</f>
        <v/>
      </c>
      <c r="H108" s="4" t="str">
        <f>IF(A108="","",IF(VLOOKUP(A108,[9]令和6年度契約状況調査票!$F:$AW,13,FALSE)="他官署で調達手続きを実施のため","他官署で調達手続きを実施のため",IF(VLOOKUP(A108,[9]令和6年度契約状況調査票!$F:$AW,20,FALSE)="②同種の他の契約の予定価格を類推されるおそれがあるため公表しない","同種の他の契約の予定価格を類推されるおそれがあるため公表しない",IF(VLOOKUP(A108,[9]令和6年度契約状況調査票!$F:$AW,20,FALSE)="－","－",IF(VLOOKUP(A108,[9]令和6年度契約状況調査票!$F:$AW,6,FALSE)&lt;&gt;"",TEXT(VLOOKUP(A108,[9]令和6年度契約状況調査票!$F:$AW,13,FALSE),"#,##0円")&amp;CHAR(10)&amp;"(A)",VLOOKUP(A108,[9]令和6年度契約状況調査票!$F:$AW,13,FALSE))))))</f>
        <v/>
      </c>
      <c r="I108" s="4" t="str">
        <f>IF(A108="","",VLOOKUP(A108,[9]令和6年度契約状況調査票!$F:$AW,14,FALSE))</f>
        <v/>
      </c>
      <c r="J108" s="5" t="str">
        <f>IF(A108="","",IF(VLOOKUP(A108,[9]令和6年度契約状況調査票!$F:$AW,13,FALSE)="他官署で調達手続きを実施のため","－",IF(VLOOKUP(A108,[9]令和6年度契約状況調査票!$F:$AW,20,FALSE)="②同種の他の契約の予定価格を類推されるおそれがあるため公表しない","－",IF(VLOOKUP(A108,[9]令和6年度契約状況調査票!$F:$AW,20,FALSE)="－","－",IF(VLOOKUP(A108,[9]令和6年度契約状況調査票!$F:$AW,6,FALSE)&lt;&gt;"",TEXT(VLOOKUP(A108,[9]令和6年度契約状況調査票!$F:$AW,16,FALSE),"#.0%")&amp;CHAR(10)&amp;"(B/A×100)",VLOOKUP(A108,[9]令和6年度契約状況調査票!$F:$AW,16,FALSE))))))</f>
        <v/>
      </c>
      <c r="K108" s="18"/>
      <c r="L108" s="5" t="str">
        <f>IF(A108="","",IF(VLOOKUP(A108,[9]令和6年度契約状況調査票!$F:$AW,26,FALSE)="①公益社団法人","公社",IF(VLOOKUP(A108,[9]令和6年度契約状況調査票!$F:$AW,26,FALSE)="②公益財団法人","公財","")))</f>
        <v/>
      </c>
      <c r="M108" s="5" t="str">
        <f>IF(A108="","",VLOOKUP(A108,[9]令和6年度契約状況調査票!$F:$AW,27,FALSE))</f>
        <v/>
      </c>
      <c r="N108" s="18" t="str">
        <f>IF(A108="","",IF(VLOOKUP(A108,[9]令和6年度契約状況調査票!$F:$AW,12,FALSE)="国所管",VLOOKUP(A108,[9]令和6年度契約状況調査票!$F:$AW,23,FALSE),""))</f>
        <v/>
      </c>
      <c r="O108" s="6" t="str">
        <f>IF(A108="","",IF(AND(Q108="○",P108="分担契約/単価契約"),"単価契約"&amp;CHAR(10)&amp;"予定調達総額 "&amp;TEXT(VLOOKUP(A108,[9]令和6年度契約状況調査票!$F:$AW,15,FALSE),"#,##0円")&amp;"(B)"&amp;CHAR(10)&amp;"分担契約"&amp;CHAR(10)&amp;VLOOKUP(A108,[9]令和6年度契約状況調査票!$F:$AW,31,FALSE),IF(AND(Q108="○",P108="分担契約"),"分担契約"&amp;CHAR(10)&amp;"契約総額 "&amp;TEXT(VLOOKUP(A108,[9]令和6年度契約状況調査票!$F:$AW,15,FALSE),"#,##0円")&amp;"(B)"&amp;CHAR(10)&amp;VLOOKUP(A108,[9]令和6年度契約状況調査票!$F:$AW,31,FALSE),(IF(P108="分担契約/単価契約","単価契約"&amp;CHAR(10)&amp;"予定調達総額 "&amp;TEXT(VLOOKUP(A108,[9]令和6年度契約状況調査票!$F:$AW,15,FALSE),"#,##0円")&amp;CHAR(10)&amp;"分担契約"&amp;CHAR(10)&amp;VLOOKUP(A108,[9]令和6年度契約状況調査票!$F:$AW,31,FALSE),IF(P108="分担契約","分担契約"&amp;CHAR(10)&amp;"契約総額 "&amp;TEXT(VLOOKUP(A108,[9]令和6年度契約状況調査票!$F:$AW,15,FALSE),"#,##0円")&amp;CHAR(10)&amp;VLOOKUP(A108,[9]令和6年度契約状況調査票!$F:$AW,31,FALSE),IF(P108="単価契約","単価契約"&amp;CHAR(10)&amp;"予定調達総額 "&amp;TEXT(VLOOKUP(A108,[9]令和6年度契約状況調査票!$F:$AW,15,FALSE),"#,##0円")&amp;CHAR(10)&amp;VLOOKUP(A108,[9]令和6年度契約状況調査票!$F:$AW,31,FALSE),VLOOKUP(A108,[9]令和6年度契約状況調査票!$F:$AW,31,FALSE))))))))</f>
        <v/>
      </c>
      <c r="P108" s="12" t="str">
        <f>IF(A108="","",VLOOKUP(A108,[9]令和6年度契約状況調査票!$F:$CE,52,FALSE))</f>
        <v/>
      </c>
    </row>
    <row r="109" spans="1:16" s="19" customFormat="1" ht="60" customHeight="1">
      <c r="A109" s="7" t="str">
        <f>IF(MAX([9]令和6年度契約状況調査票!F28:F128)&gt;=ROW()-5,ROW()-5,"")</f>
        <v/>
      </c>
      <c r="B109" s="2" t="str">
        <f>IF(A109="","",VLOOKUP(A109,[9]令和6年度契約状況調査票!$F:$AW,4,FALSE))</f>
        <v/>
      </c>
      <c r="C109" s="1" t="str">
        <f>IF(A109="","",VLOOKUP(A109,[9]令和6年度契約状況調査票!$F:$AW,5,FALSE))</f>
        <v/>
      </c>
      <c r="D109" s="16" t="str">
        <f>IF(A109="","",VLOOKUP(A109,[9]令和6年度契約状況調査票!$F:$AW,8,FALSE))</f>
        <v/>
      </c>
      <c r="E109" s="2" t="str">
        <f>IF(A109="","",VLOOKUP(A109,[9]令和6年度契約状況調査票!$F:$AW,9,FALSE))</f>
        <v/>
      </c>
      <c r="F109" s="3" t="str">
        <f>IF(A109="","",VLOOKUP(A109,[9]令和6年度契約状況調査票!$F:$AW,10,FALSE))</f>
        <v/>
      </c>
      <c r="G109" s="17" t="str">
        <f>IF(A109="","",VLOOKUP(A109,[9]令和6年度契約状況調査票!$F:$AW,30,FALSE))</f>
        <v/>
      </c>
      <c r="H109" s="4" t="str">
        <f>IF(A109="","",IF(VLOOKUP(A109,[9]令和6年度契約状況調査票!$F:$AW,13,FALSE)="他官署で調達手続きを実施のため","他官署で調達手続きを実施のため",IF(VLOOKUP(A109,[9]令和6年度契約状況調査票!$F:$AW,20,FALSE)="②同種の他の契約の予定価格を類推されるおそれがあるため公表しない","同種の他の契約の予定価格を類推されるおそれがあるため公表しない",IF(VLOOKUP(A109,[9]令和6年度契約状況調査票!$F:$AW,20,FALSE)="－","－",IF(VLOOKUP(A109,[9]令和6年度契約状況調査票!$F:$AW,6,FALSE)&lt;&gt;"",TEXT(VLOOKUP(A109,[9]令和6年度契約状況調査票!$F:$AW,13,FALSE),"#,##0円")&amp;CHAR(10)&amp;"(A)",VLOOKUP(A109,[9]令和6年度契約状況調査票!$F:$AW,13,FALSE))))))</f>
        <v/>
      </c>
      <c r="I109" s="4" t="str">
        <f>IF(A109="","",VLOOKUP(A109,[9]令和6年度契約状況調査票!$F:$AW,14,FALSE))</f>
        <v/>
      </c>
      <c r="J109" s="5" t="str">
        <f>IF(A109="","",IF(VLOOKUP(A109,[9]令和6年度契約状況調査票!$F:$AW,13,FALSE)="他官署で調達手続きを実施のため","－",IF(VLOOKUP(A109,[9]令和6年度契約状況調査票!$F:$AW,20,FALSE)="②同種の他の契約の予定価格を類推されるおそれがあるため公表しない","－",IF(VLOOKUP(A109,[9]令和6年度契約状況調査票!$F:$AW,20,FALSE)="－","－",IF(VLOOKUP(A109,[9]令和6年度契約状況調査票!$F:$AW,6,FALSE)&lt;&gt;"",TEXT(VLOOKUP(A109,[9]令和6年度契約状況調査票!$F:$AW,16,FALSE),"#.0%")&amp;CHAR(10)&amp;"(B/A×100)",VLOOKUP(A109,[9]令和6年度契約状況調査票!$F:$AW,16,FALSE))))))</f>
        <v/>
      </c>
      <c r="K109" s="18"/>
      <c r="L109" s="5" t="str">
        <f>IF(A109="","",IF(VLOOKUP(A109,[9]令和6年度契約状況調査票!$F:$AW,26,FALSE)="①公益社団法人","公社",IF(VLOOKUP(A109,[9]令和6年度契約状況調査票!$F:$AW,26,FALSE)="②公益財団法人","公財","")))</f>
        <v/>
      </c>
      <c r="M109" s="5" t="str">
        <f>IF(A109="","",VLOOKUP(A109,[9]令和6年度契約状況調査票!$F:$AW,27,FALSE))</f>
        <v/>
      </c>
      <c r="N109" s="18" t="str">
        <f>IF(A109="","",IF(VLOOKUP(A109,[9]令和6年度契約状況調査票!$F:$AW,12,FALSE)="国所管",VLOOKUP(A109,[9]令和6年度契約状況調査票!$F:$AW,23,FALSE),""))</f>
        <v/>
      </c>
      <c r="O109" s="6" t="str">
        <f>IF(A109="","",IF(AND(Q109="○",P109="分担契約/単価契約"),"単価契約"&amp;CHAR(10)&amp;"予定調達総額 "&amp;TEXT(VLOOKUP(A109,[9]令和6年度契約状況調査票!$F:$AW,15,FALSE),"#,##0円")&amp;"(B)"&amp;CHAR(10)&amp;"分担契約"&amp;CHAR(10)&amp;VLOOKUP(A109,[9]令和6年度契約状況調査票!$F:$AW,31,FALSE),IF(AND(Q109="○",P109="分担契約"),"分担契約"&amp;CHAR(10)&amp;"契約総額 "&amp;TEXT(VLOOKUP(A109,[9]令和6年度契約状況調査票!$F:$AW,15,FALSE),"#,##0円")&amp;"(B)"&amp;CHAR(10)&amp;VLOOKUP(A109,[9]令和6年度契約状況調査票!$F:$AW,31,FALSE),(IF(P109="分担契約/単価契約","単価契約"&amp;CHAR(10)&amp;"予定調達総額 "&amp;TEXT(VLOOKUP(A109,[9]令和6年度契約状況調査票!$F:$AW,15,FALSE),"#,##0円")&amp;CHAR(10)&amp;"分担契約"&amp;CHAR(10)&amp;VLOOKUP(A109,[9]令和6年度契約状況調査票!$F:$AW,31,FALSE),IF(P109="分担契約","分担契約"&amp;CHAR(10)&amp;"契約総額 "&amp;TEXT(VLOOKUP(A109,[9]令和6年度契約状況調査票!$F:$AW,15,FALSE),"#,##0円")&amp;CHAR(10)&amp;VLOOKUP(A109,[9]令和6年度契約状況調査票!$F:$AW,31,FALSE),IF(P109="単価契約","単価契約"&amp;CHAR(10)&amp;"予定調達総額 "&amp;TEXT(VLOOKUP(A109,[9]令和6年度契約状況調査票!$F:$AW,15,FALSE),"#,##0円")&amp;CHAR(10)&amp;VLOOKUP(A109,[9]令和6年度契約状況調査票!$F:$AW,31,FALSE),VLOOKUP(A109,[9]令和6年度契約状況調査票!$F:$AW,31,FALSE))))))))</f>
        <v/>
      </c>
      <c r="P109" s="12" t="str">
        <f>IF(A109="","",VLOOKUP(A109,[9]令和6年度契約状況調査票!$F:$CE,52,FALSE))</f>
        <v/>
      </c>
    </row>
    <row r="110" spans="1:16" s="19" customFormat="1" ht="60" customHeight="1">
      <c r="A110" s="7" t="str">
        <f>IF(MAX([9]令和6年度契約状況調査票!F28:F129)&gt;=ROW()-5,ROW()-5,"")</f>
        <v/>
      </c>
      <c r="B110" s="2" t="str">
        <f>IF(A110="","",VLOOKUP(A110,[9]令和6年度契約状況調査票!$F:$AW,4,FALSE))</f>
        <v/>
      </c>
      <c r="C110" s="1" t="str">
        <f>IF(A110="","",VLOOKUP(A110,[9]令和6年度契約状況調査票!$F:$AW,5,FALSE))</f>
        <v/>
      </c>
      <c r="D110" s="16" t="str">
        <f>IF(A110="","",VLOOKUP(A110,[9]令和6年度契約状況調査票!$F:$AW,8,FALSE))</f>
        <v/>
      </c>
      <c r="E110" s="2" t="str">
        <f>IF(A110="","",VLOOKUP(A110,[9]令和6年度契約状況調査票!$F:$AW,9,FALSE))</f>
        <v/>
      </c>
      <c r="F110" s="3" t="str">
        <f>IF(A110="","",VLOOKUP(A110,[9]令和6年度契約状況調査票!$F:$AW,10,FALSE))</f>
        <v/>
      </c>
      <c r="G110" s="17" t="str">
        <f>IF(A110="","",VLOOKUP(A110,[9]令和6年度契約状況調査票!$F:$AW,30,FALSE))</f>
        <v/>
      </c>
      <c r="H110" s="4" t="str">
        <f>IF(A110="","",IF(VLOOKUP(A110,[9]令和6年度契約状況調査票!$F:$AW,13,FALSE)="他官署で調達手続きを実施のため","他官署で調達手続きを実施のため",IF(VLOOKUP(A110,[9]令和6年度契約状況調査票!$F:$AW,20,FALSE)="②同種の他の契約の予定価格を類推されるおそれがあるため公表しない","同種の他の契約の予定価格を類推されるおそれがあるため公表しない",IF(VLOOKUP(A110,[9]令和6年度契約状況調査票!$F:$AW,20,FALSE)="－","－",IF(VLOOKUP(A110,[9]令和6年度契約状況調査票!$F:$AW,6,FALSE)&lt;&gt;"",TEXT(VLOOKUP(A110,[9]令和6年度契約状況調査票!$F:$AW,13,FALSE),"#,##0円")&amp;CHAR(10)&amp;"(A)",VLOOKUP(A110,[9]令和6年度契約状況調査票!$F:$AW,13,FALSE))))))</f>
        <v/>
      </c>
      <c r="I110" s="4" t="str">
        <f>IF(A110="","",VLOOKUP(A110,[9]令和6年度契約状況調査票!$F:$AW,14,FALSE))</f>
        <v/>
      </c>
      <c r="J110" s="5" t="str">
        <f>IF(A110="","",IF(VLOOKUP(A110,[9]令和6年度契約状況調査票!$F:$AW,13,FALSE)="他官署で調達手続きを実施のため","－",IF(VLOOKUP(A110,[9]令和6年度契約状況調査票!$F:$AW,20,FALSE)="②同種の他の契約の予定価格を類推されるおそれがあるため公表しない","－",IF(VLOOKUP(A110,[9]令和6年度契約状況調査票!$F:$AW,20,FALSE)="－","－",IF(VLOOKUP(A110,[9]令和6年度契約状況調査票!$F:$AW,6,FALSE)&lt;&gt;"",TEXT(VLOOKUP(A110,[9]令和6年度契約状況調査票!$F:$AW,16,FALSE),"#.0%")&amp;CHAR(10)&amp;"(B/A×100)",VLOOKUP(A110,[9]令和6年度契約状況調査票!$F:$AW,16,FALSE))))))</f>
        <v/>
      </c>
      <c r="K110" s="18"/>
      <c r="L110" s="5" t="str">
        <f>IF(A110="","",IF(VLOOKUP(A110,[9]令和6年度契約状況調査票!$F:$AW,26,FALSE)="①公益社団法人","公社",IF(VLOOKUP(A110,[9]令和6年度契約状況調査票!$F:$AW,26,FALSE)="②公益財団法人","公財","")))</f>
        <v/>
      </c>
      <c r="M110" s="5" t="str">
        <f>IF(A110="","",VLOOKUP(A110,[9]令和6年度契約状況調査票!$F:$AW,27,FALSE))</f>
        <v/>
      </c>
      <c r="N110" s="18" t="str">
        <f>IF(A110="","",IF(VLOOKUP(A110,[9]令和6年度契約状況調査票!$F:$AW,12,FALSE)="国所管",VLOOKUP(A110,[9]令和6年度契約状況調査票!$F:$AW,23,FALSE),""))</f>
        <v/>
      </c>
      <c r="O110" s="6" t="str">
        <f>IF(A110="","",IF(AND(Q110="○",P110="分担契約/単価契約"),"単価契約"&amp;CHAR(10)&amp;"予定調達総額 "&amp;TEXT(VLOOKUP(A110,[9]令和6年度契約状況調査票!$F:$AW,15,FALSE),"#,##0円")&amp;"(B)"&amp;CHAR(10)&amp;"分担契約"&amp;CHAR(10)&amp;VLOOKUP(A110,[9]令和6年度契約状況調査票!$F:$AW,31,FALSE),IF(AND(Q110="○",P110="分担契約"),"分担契約"&amp;CHAR(10)&amp;"契約総額 "&amp;TEXT(VLOOKUP(A110,[9]令和6年度契約状況調査票!$F:$AW,15,FALSE),"#,##0円")&amp;"(B)"&amp;CHAR(10)&amp;VLOOKUP(A110,[9]令和6年度契約状況調査票!$F:$AW,31,FALSE),(IF(P110="分担契約/単価契約","単価契約"&amp;CHAR(10)&amp;"予定調達総額 "&amp;TEXT(VLOOKUP(A110,[9]令和6年度契約状況調査票!$F:$AW,15,FALSE),"#,##0円")&amp;CHAR(10)&amp;"分担契約"&amp;CHAR(10)&amp;VLOOKUP(A110,[9]令和6年度契約状況調査票!$F:$AW,31,FALSE),IF(P110="分担契約","分担契約"&amp;CHAR(10)&amp;"契約総額 "&amp;TEXT(VLOOKUP(A110,[9]令和6年度契約状況調査票!$F:$AW,15,FALSE),"#,##0円")&amp;CHAR(10)&amp;VLOOKUP(A110,[9]令和6年度契約状況調査票!$F:$AW,31,FALSE),IF(P110="単価契約","単価契約"&amp;CHAR(10)&amp;"予定調達総額 "&amp;TEXT(VLOOKUP(A110,[9]令和6年度契約状況調査票!$F:$AW,15,FALSE),"#,##0円")&amp;CHAR(10)&amp;VLOOKUP(A110,[9]令和6年度契約状況調査票!$F:$AW,31,FALSE),VLOOKUP(A110,[9]令和6年度契約状況調査票!$F:$AW,31,FALSE))))))))</f>
        <v/>
      </c>
      <c r="P110" s="12" t="str">
        <f>IF(A110="","",VLOOKUP(A110,[9]令和6年度契約状況調査票!$F:$CE,52,FALSE))</f>
        <v/>
      </c>
    </row>
    <row r="111" spans="1:16" s="19" customFormat="1" ht="60" customHeight="1">
      <c r="A111" s="7" t="str">
        <f>IF(MAX([9]令和6年度契約状況調査票!F28:F130)&gt;=ROW()-5,ROW()-5,"")</f>
        <v/>
      </c>
      <c r="B111" s="2" t="str">
        <f>IF(A111="","",VLOOKUP(A111,[9]令和6年度契約状況調査票!$F:$AW,4,FALSE))</f>
        <v/>
      </c>
      <c r="C111" s="1" t="str">
        <f>IF(A111="","",VLOOKUP(A111,[9]令和6年度契約状況調査票!$F:$AW,5,FALSE))</f>
        <v/>
      </c>
      <c r="D111" s="16" t="str">
        <f>IF(A111="","",VLOOKUP(A111,[9]令和6年度契約状況調査票!$F:$AW,8,FALSE))</f>
        <v/>
      </c>
      <c r="E111" s="2" t="str">
        <f>IF(A111="","",VLOOKUP(A111,[9]令和6年度契約状況調査票!$F:$AW,9,FALSE))</f>
        <v/>
      </c>
      <c r="F111" s="3" t="str">
        <f>IF(A111="","",VLOOKUP(A111,[9]令和6年度契約状況調査票!$F:$AW,10,FALSE))</f>
        <v/>
      </c>
      <c r="G111" s="17" t="str">
        <f>IF(A111="","",VLOOKUP(A111,[9]令和6年度契約状況調査票!$F:$AW,30,FALSE))</f>
        <v/>
      </c>
      <c r="H111" s="4" t="str">
        <f>IF(A111="","",IF(VLOOKUP(A111,[9]令和6年度契約状況調査票!$F:$AW,13,FALSE)="他官署で調達手続きを実施のため","他官署で調達手続きを実施のため",IF(VLOOKUP(A111,[9]令和6年度契約状況調査票!$F:$AW,20,FALSE)="②同種の他の契約の予定価格を類推されるおそれがあるため公表しない","同種の他の契約の予定価格を類推されるおそれがあるため公表しない",IF(VLOOKUP(A111,[9]令和6年度契約状況調査票!$F:$AW,20,FALSE)="－","－",IF(VLOOKUP(A111,[9]令和6年度契約状況調査票!$F:$AW,6,FALSE)&lt;&gt;"",TEXT(VLOOKUP(A111,[9]令和6年度契約状況調査票!$F:$AW,13,FALSE),"#,##0円")&amp;CHAR(10)&amp;"(A)",VLOOKUP(A111,[9]令和6年度契約状況調査票!$F:$AW,13,FALSE))))))</f>
        <v/>
      </c>
      <c r="I111" s="4" t="str">
        <f>IF(A111="","",VLOOKUP(A111,[9]令和6年度契約状況調査票!$F:$AW,14,FALSE))</f>
        <v/>
      </c>
      <c r="J111" s="5" t="str">
        <f>IF(A111="","",IF(VLOOKUP(A111,[9]令和6年度契約状況調査票!$F:$AW,13,FALSE)="他官署で調達手続きを実施のため","－",IF(VLOOKUP(A111,[9]令和6年度契約状況調査票!$F:$AW,20,FALSE)="②同種の他の契約の予定価格を類推されるおそれがあるため公表しない","－",IF(VLOOKUP(A111,[9]令和6年度契約状況調査票!$F:$AW,20,FALSE)="－","－",IF(VLOOKUP(A111,[9]令和6年度契約状況調査票!$F:$AW,6,FALSE)&lt;&gt;"",TEXT(VLOOKUP(A111,[9]令和6年度契約状況調査票!$F:$AW,16,FALSE),"#.0%")&amp;CHAR(10)&amp;"(B/A×100)",VLOOKUP(A111,[9]令和6年度契約状況調査票!$F:$AW,16,FALSE))))))</f>
        <v/>
      </c>
      <c r="K111" s="18"/>
      <c r="L111" s="5" t="str">
        <f>IF(A111="","",IF(VLOOKUP(A111,[9]令和6年度契約状況調査票!$F:$AW,26,FALSE)="①公益社団法人","公社",IF(VLOOKUP(A111,[9]令和6年度契約状況調査票!$F:$AW,26,FALSE)="②公益財団法人","公財","")))</f>
        <v/>
      </c>
      <c r="M111" s="5" t="str">
        <f>IF(A111="","",VLOOKUP(A111,[9]令和6年度契約状況調査票!$F:$AW,27,FALSE))</f>
        <v/>
      </c>
      <c r="N111" s="18" t="str">
        <f>IF(A111="","",IF(VLOOKUP(A111,[9]令和6年度契約状況調査票!$F:$AW,12,FALSE)="国所管",VLOOKUP(A111,[9]令和6年度契約状況調査票!$F:$AW,23,FALSE),""))</f>
        <v/>
      </c>
      <c r="O111" s="6" t="str">
        <f>IF(A111="","",IF(AND(Q111="○",P111="分担契約/単価契約"),"単価契約"&amp;CHAR(10)&amp;"予定調達総額 "&amp;TEXT(VLOOKUP(A111,[9]令和6年度契約状況調査票!$F:$AW,15,FALSE),"#,##0円")&amp;"(B)"&amp;CHAR(10)&amp;"分担契約"&amp;CHAR(10)&amp;VLOOKUP(A111,[9]令和6年度契約状況調査票!$F:$AW,31,FALSE),IF(AND(Q111="○",P111="分担契約"),"分担契約"&amp;CHAR(10)&amp;"契約総額 "&amp;TEXT(VLOOKUP(A111,[9]令和6年度契約状況調査票!$F:$AW,15,FALSE),"#,##0円")&amp;"(B)"&amp;CHAR(10)&amp;VLOOKUP(A111,[9]令和6年度契約状況調査票!$F:$AW,31,FALSE),(IF(P111="分担契約/単価契約","単価契約"&amp;CHAR(10)&amp;"予定調達総額 "&amp;TEXT(VLOOKUP(A111,[9]令和6年度契約状況調査票!$F:$AW,15,FALSE),"#,##0円")&amp;CHAR(10)&amp;"分担契約"&amp;CHAR(10)&amp;VLOOKUP(A111,[9]令和6年度契約状況調査票!$F:$AW,31,FALSE),IF(P111="分担契約","分担契約"&amp;CHAR(10)&amp;"契約総額 "&amp;TEXT(VLOOKUP(A111,[9]令和6年度契約状況調査票!$F:$AW,15,FALSE),"#,##0円")&amp;CHAR(10)&amp;VLOOKUP(A111,[9]令和6年度契約状況調査票!$F:$AW,31,FALSE),IF(P111="単価契約","単価契約"&amp;CHAR(10)&amp;"予定調達総額 "&amp;TEXT(VLOOKUP(A111,[9]令和6年度契約状況調査票!$F:$AW,15,FALSE),"#,##0円")&amp;CHAR(10)&amp;VLOOKUP(A111,[9]令和6年度契約状況調査票!$F:$AW,31,FALSE),VLOOKUP(A111,[9]令和6年度契約状況調査票!$F:$AW,31,FALSE))))))))</f>
        <v/>
      </c>
      <c r="P111" s="12" t="str">
        <f>IF(A111="","",VLOOKUP(A111,[9]令和6年度契約状況調査票!$F:$CE,52,FALSE))</f>
        <v/>
      </c>
    </row>
    <row r="112" spans="1:16" s="19" customFormat="1" ht="60" customHeight="1">
      <c r="A112" s="7" t="str">
        <f>IF(MAX([9]令和6年度契約状況調査票!F28:F131)&gt;=ROW()-5,ROW()-5,"")</f>
        <v/>
      </c>
      <c r="B112" s="2" t="str">
        <f>IF(A112="","",VLOOKUP(A112,[9]令和6年度契約状況調査票!$F:$AW,4,FALSE))</f>
        <v/>
      </c>
      <c r="C112" s="1" t="str">
        <f>IF(A112="","",VLOOKUP(A112,[9]令和6年度契約状況調査票!$F:$AW,5,FALSE))</f>
        <v/>
      </c>
      <c r="D112" s="16" t="str">
        <f>IF(A112="","",VLOOKUP(A112,[9]令和6年度契約状況調査票!$F:$AW,8,FALSE))</f>
        <v/>
      </c>
      <c r="E112" s="2" t="str">
        <f>IF(A112="","",VLOOKUP(A112,[9]令和6年度契約状況調査票!$F:$AW,9,FALSE))</f>
        <v/>
      </c>
      <c r="F112" s="3" t="str">
        <f>IF(A112="","",VLOOKUP(A112,[9]令和6年度契約状況調査票!$F:$AW,10,FALSE))</f>
        <v/>
      </c>
      <c r="G112" s="17" t="str">
        <f>IF(A112="","",VLOOKUP(A112,[9]令和6年度契約状況調査票!$F:$AW,30,FALSE))</f>
        <v/>
      </c>
      <c r="H112" s="4" t="str">
        <f>IF(A112="","",IF(VLOOKUP(A112,[9]令和6年度契約状況調査票!$F:$AW,13,FALSE)="他官署で調達手続きを実施のため","他官署で調達手続きを実施のため",IF(VLOOKUP(A112,[9]令和6年度契約状況調査票!$F:$AW,20,FALSE)="②同種の他の契約の予定価格を類推されるおそれがあるため公表しない","同種の他の契約の予定価格を類推されるおそれがあるため公表しない",IF(VLOOKUP(A112,[9]令和6年度契約状況調査票!$F:$AW,20,FALSE)="－","－",IF(VLOOKUP(A112,[9]令和6年度契約状況調査票!$F:$AW,6,FALSE)&lt;&gt;"",TEXT(VLOOKUP(A112,[9]令和6年度契約状況調査票!$F:$AW,13,FALSE),"#,##0円")&amp;CHAR(10)&amp;"(A)",VLOOKUP(A112,[9]令和6年度契約状況調査票!$F:$AW,13,FALSE))))))</f>
        <v/>
      </c>
      <c r="I112" s="4" t="str">
        <f>IF(A112="","",VLOOKUP(A112,[9]令和6年度契約状況調査票!$F:$AW,14,FALSE))</f>
        <v/>
      </c>
      <c r="J112" s="5" t="str">
        <f>IF(A112="","",IF(VLOOKUP(A112,[9]令和6年度契約状況調査票!$F:$AW,13,FALSE)="他官署で調達手続きを実施のため","－",IF(VLOOKUP(A112,[9]令和6年度契約状況調査票!$F:$AW,20,FALSE)="②同種の他の契約の予定価格を類推されるおそれがあるため公表しない","－",IF(VLOOKUP(A112,[9]令和6年度契約状況調査票!$F:$AW,20,FALSE)="－","－",IF(VLOOKUP(A112,[9]令和6年度契約状況調査票!$F:$AW,6,FALSE)&lt;&gt;"",TEXT(VLOOKUP(A112,[9]令和6年度契約状況調査票!$F:$AW,16,FALSE),"#.0%")&amp;CHAR(10)&amp;"(B/A×100)",VLOOKUP(A112,[9]令和6年度契約状況調査票!$F:$AW,16,FALSE))))))</f>
        <v/>
      </c>
      <c r="K112" s="18"/>
      <c r="L112" s="5" t="str">
        <f>IF(A112="","",IF(VLOOKUP(A112,[9]令和6年度契約状況調査票!$F:$AW,26,FALSE)="①公益社団法人","公社",IF(VLOOKUP(A112,[9]令和6年度契約状況調査票!$F:$AW,26,FALSE)="②公益財団法人","公財","")))</f>
        <v/>
      </c>
      <c r="M112" s="5" t="str">
        <f>IF(A112="","",VLOOKUP(A112,[9]令和6年度契約状況調査票!$F:$AW,27,FALSE))</f>
        <v/>
      </c>
      <c r="N112" s="18" t="str">
        <f>IF(A112="","",IF(VLOOKUP(A112,[9]令和6年度契約状況調査票!$F:$AW,12,FALSE)="国所管",VLOOKUP(A112,[9]令和6年度契約状況調査票!$F:$AW,23,FALSE),""))</f>
        <v/>
      </c>
      <c r="O112" s="6" t="str">
        <f>IF(A112="","",IF(AND(Q112="○",P112="分担契約/単価契約"),"単価契約"&amp;CHAR(10)&amp;"予定調達総額 "&amp;TEXT(VLOOKUP(A112,[9]令和6年度契約状況調査票!$F:$AW,15,FALSE),"#,##0円")&amp;"(B)"&amp;CHAR(10)&amp;"分担契約"&amp;CHAR(10)&amp;VLOOKUP(A112,[9]令和6年度契約状況調査票!$F:$AW,31,FALSE),IF(AND(Q112="○",P112="分担契約"),"分担契約"&amp;CHAR(10)&amp;"契約総額 "&amp;TEXT(VLOOKUP(A112,[9]令和6年度契約状況調査票!$F:$AW,15,FALSE),"#,##0円")&amp;"(B)"&amp;CHAR(10)&amp;VLOOKUP(A112,[9]令和6年度契約状況調査票!$F:$AW,31,FALSE),(IF(P112="分担契約/単価契約","単価契約"&amp;CHAR(10)&amp;"予定調達総額 "&amp;TEXT(VLOOKUP(A112,[9]令和6年度契約状況調査票!$F:$AW,15,FALSE),"#,##0円")&amp;CHAR(10)&amp;"分担契約"&amp;CHAR(10)&amp;VLOOKUP(A112,[9]令和6年度契約状況調査票!$F:$AW,31,FALSE),IF(P112="分担契約","分担契約"&amp;CHAR(10)&amp;"契約総額 "&amp;TEXT(VLOOKUP(A112,[9]令和6年度契約状況調査票!$F:$AW,15,FALSE),"#,##0円")&amp;CHAR(10)&amp;VLOOKUP(A112,[9]令和6年度契約状況調査票!$F:$AW,31,FALSE),IF(P112="単価契約","単価契約"&amp;CHAR(10)&amp;"予定調達総額 "&amp;TEXT(VLOOKUP(A112,[9]令和6年度契約状況調査票!$F:$AW,15,FALSE),"#,##0円")&amp;CHAR(10)&amp;VLOOKUP(A112,[9]令和6年度契約状況調査票!$F:$AW,31,FALSE),VLOOKUP(A112,[9]令和6年度契約状況調査票!$F:$AW,31,FALSE))))))))</f>
        <v/>
      </c>
      <c r="P112" s="12" t="str">
        <f>IF(A112="","",VLOOKUP(A112,[9]令和6年度契約状況調査票!$F:$CE,52,FALSE))</f>
        <v/>
      </c>
    </row>
    <row r="113" spans="1:16" s="19" customFormat="1" ht="60" customHeight="1">
      <c r="A113" s="7" t="str">
        <f>IF(MAX([9]令和6年度契約状況調査票!F28:F132)&gt;=ROW()-5,ROW()-5,"")</f>
        <v/>
      </c>
      <c r="B113" s="2" t="str">
        <f>IF(A113="","",VLOOKUP(A113,[9]令和6年度契約状況調査票!$F:$AW,4,FALSE))</f>
        <v/>
      </c>
      <c r="C113" s="1" t="str">
        <f>IF(A113="","",VLOOKUP(A113,[9]令和6年度契約状況調査票!$F:$AW,5,FALSE))</f>
        <v/>
      </c>
      <c r="D113" s="16" t="str">
        <f>IF(A113="","",VLOOKUP(A113,[9]令和6年度契約状況調査票!$F:$AW,8,FALSE))</f>
        <v/>
      </c>
      <c r="E113" s="2" t="str">
        <f>IF(A113="","",VLOOKUP(A113,[9]令和6年度契約状況調査票!$F:$AW,9,FALSE))</f>
        <v/>
      </c>
      <c r="F113" s="3" t="str">
        <f>IF(A113="","",VLOOKUP(A113,[9]令和6年度契約状況調査票!$F:$AW,10,FALSE))</f>
        <v/>
      </c>
      <c r="G113" s="17" t="str">
        <f>IF(A113="","",VLOOKUP(A113,[9]令和6年度契約状況調査票!$F:$AW,30,FALSE))</f>
        <v/>
      </c>
      <c r="H113" s="4" t="str">
        <f>IF(A113="","",IF(VLOOKUP(A113,[9]令和6年度契約状況調査票!$F:$AW,13,FALSE)="他官署で調達手続きを実施のため","他官署で調達手続きを実施のため",IF(VLOOKUP(A113,[9]令和6年度契約状況調査票!$F:$AW,20,FALSE)="②同種の他の契約の予定価格を類推されるおそれがあるため公表しない","同種の他の契約の予定価格を類推されるおそれがあるため公表しない",IF(VLOOKUP(A113,[9]令和6年度契約状況調査票!$F:$AW,20,FALSE)="－","－",IF(VLOOKUP(A113,[9]令和6年度契約状況調査票!$F:$AW,6,FALSE)&lt;&gt;"",TEXT(VLOOKUP(A113,[9]令和6年度契約状況調査票!$F:$AW,13,FALSE),"#,##0円")&amp;CHAR(10)&amp;"(A)",VLOOKUP(A113,[9]令和6年度契約状況調査票!$F:$AW,13,FALSE))))))</f>
        <v/>
      </c>
      <c r="I113" s="4" t="str">
        <f>IF(A113="","",VLOOKUP(A113,[9]令和6年度契約状況調査票!$F:$AW,14,FALSE))</f>
        <v/>
      </c>
      <c r="J113" s="5" t="str">
        <f>IF(A113="","",IF(VLOOKUP(A113,[9]令和6年度契約状況調査票!$F:$AW,13,FALSE)="他官署で調達手続きを実施のため","－",IF(VLOOKUP(A113,[9]令和6年度契約状況調査票!$F:$AW,20,FALSE)="②同種の他の契約の予定価格を類推されるおそれがあるため公表しない","－",IF(VLOOKUP(A113,[9]令和6年度契約状況調査票!$F:$AW,20,FALSE)="－","－",IF(VLOOKUP(A113,[9]令和6年度契約状況調査票!$F:$AW,6,FALSE)&lt;&gt;"",TEXT(VLOOKUP(A113,[9]令和6年度契約状況調査票!$F:$AW,16,FALSE),"#.0%")&amp;CHAR(10)&amp;"(B/A×100)",VLOOKUP(A113,[9]令和6年度契約状況調査票!$F:$AW,16,FALSE))))))</f>
        <v/>
      </c>
      <c r="K113" s="18"/>
      <c r="L113" s="5" t="str">
        <f>IF(A113="","",IF(VLOOKUP(A113,[9]令和6年度契約状況調査票!$F:$AW,26,FALSE)="①公益社団法人","公社",IF(VLOOKUP(A113,[9]令和6年度契約状況調査票!$F:$AW,26,FALSE)="②公益財団法人","公財","")))</f>
        <v/>
      </c>
      <c r="M113" s="5" t="str">
        <f>IF(A113="","",VLOOKUP(A113,[9]令和6年度契約状況調査票!$F:$AW,27,FALSE))</f>
        <v/>
      </c>
      <c r="N113" s="18" t="str">
        <f>IF(A113="","",IF(VLOOKUP(A113,[9]令和6年度契約状況調査票!$F:$AW,12,FALSE)="国所管",VLOOKUP(A113,[9]令和6年度契約状況調査票!$F:$AW,23,FALSE),""))</f>
        <v/>
      </c>
      <c r="O113" s="6" t="str">
        <f>IF(A113="","",IF(AND(Q113="○",P113="分担契約/単価契約"),"単価契約"&amp;CHAR(10)&amp;"予定調達総額 "&amp;TEXT(VLOOKUP(A113,[9]令和6年度契約状況調査票!$F:$AW,15,FALSE),"#,##0円")&amp;"(B)"&amp;CHAR(10)&amp;"分担契約"&amp;CHAR(10)&amp;VLOOKUP(A113,[9]令和6年度契約状況調査票!$F:$AW,31,FALSE),IF(AND(Q113="○",P113="分担契約"),"分担契約"&amp;CHAR(10)&amp;"契約総額 "&amp;TEXT(VLOOKUP(A113,[9]令和6年度契約状況調査票!$F:$AW,15,FALSE),"#,##0円")&amp;"(B)"&amp;CHAR(10)&amp;VLOOKUP(A113,[9]令和6年度契約状況調査票!$F:$AW,31,FALSE),(IF(P113="分担契約/単価契約","単価契約"&amp;CHAR(10)&amp;"予定調達総額 "&amp;TEXT(VLOOKUP(A113,[9]令和6年度契約状況調査票!$F:$AW,15,FALSE),"#,##0円")&amp;CHAR(10)&amp;"分担契約"&amp;CHAR(10)&amp;VLOOKUP(A113,[9]令和6年度契約状況調査票!$F:$AW,31,FALSE),IF(P113="分担契約","分担契約"&amp;CHAR(10)&amp;"契約総額 "&amp;TEXT(VLOOKUP(A113,[9]令和6年度契約状況調査票!$F:$AW,15,FALSE),"#,##0円")&amp;CHAR(10)&amp;VLOOKUP(A113,[9]令和6年度契約状況調査票!$F:$AW,31,FALSE),IF(P113="単価契約","単価契約"&amp;CHAR(10)&amp;"予定調達総額 "&amp;TEXT(VLOOKUP(A113,[9]令和6年度契約状況調査票!$F:$AW,15,FALSE),"#,##0円")&amp;CHAR(10)&amp;VLOOKUP(A113,[9]令和6年度契約状況調査票!$F:$AW,31,FALSE),VLOOKUP(A113,[9]令和6年度契約状況調査票!$F:$AW,31,FALSE))))))))</f>
        <v/>
      </c>
      <c r="P113" s="12" t="str">
        <f>IF(A113="","",VLOOKUP(A113,[9]令和6年度契約状況調査票!$F:$CE,52,FALSE))</f>
        <v/>
      </c>
    </row>
    <row r="114" spans="1:16" s="19" customFormat="1" ht="60" customHeight="1">
      <c r="A114" s="7" t="str">
        <f>IF(MAX([9]令和6年度契約状況調査票!F28:F133)&gt;=ROW()-5,ROW()-5,"")</f>
        <v/>
      </c>
      <c r="B114" s="2" t="str">
        <f>IF(A114="","",VLOOKUP(A114,[9]令和6年度契約状況調査票!$F:$AW,4,FALSE))</f>
        <v/>
      </c>
      <c r="C114" s="1" t="str">
        <f>IF(A114="","",VLOOKUP(A114,[9]令和6年度契約状況調査票!$F:$AW,5,FALSE))</f>
        <v/>
      </c>
      <c r="D114" s="16" t="str">
        <f>IF(A114="","",VLOOKUP(A114,[9]令和6年度契約状況調査票!$F:$AW,8,FALSE))</f>
        <v/>
      </c>
      <c r="E114" s="2" t="str">
        <f>IF(A114="","",VLOOKUP(A114,[9]令和6年度契約状況調査票!$F:$AW,9,FALSE))</f>
        <v/>
      </c>
      <c r="F114" s="3" t="str">
        <f>IF(A114="","",VLOOKUP(A114,[9]令和6年度契約状況調査票!$F:$AW,10,FALSE))</f>
        <v/>
      </c>
      <c r="G114" s="17" t="str">
        <f>IF(A114="","",VLOOKUP(A114,[9]令和6年度契約状況調査票!$F:$AW,30,FALSE))</f>
        <v/>
      </c>
      <c r="H114" s="4" t="str">
        <f>IF(A114="","",IF(VLOOKUP(A114,[9]令和6年度契約状況調査票!$F:$AW,13,FALSE)="他官署で調達手続きを実施のため","他官署で調達手続きを実施のため",IF(VLOOKUP(A114,[9]令和6年度契約状況調査票!$F:$AW,20,FALSE)="②同種の他の契約の予定価格を類推されるおそれがあるため公表しない","同種の他の契約の予定価格を類推されるおそれがあるため公表しない",IF(VLOOKUP(A114,[9]令和6年度契約状況調査票!$F:$AW,20,FALSE)="－","－",IF(VLOOKUP(A114,[9]令和6年度契約状況調査票!$F:$AW,6,FALSE)&lt;&gt;"",TEXT(VLOOKUP(A114,[9]令和6年度契約状況調査票!$F:$AW,13,FALSE),"#,##0円")&amp;CHAR(10)&amp;"(A)",VLOOKUP(A114,[9]令和6年度契約状況調査票!$F:$AW,13,FALSE))))))</f>
        <v/>
      </c>
      <c r="I114" s="4" t="str">
        <f>IF(A114="","",VLOOKUP(A114,[9]令和6年度契約状況調査票!$F:$AW,14,FALSE))</f>
        <v/>
      </c>
      <c r="J114" s="5" t="str">
        <f>IF(A114="","",IF(VLOOKUP(A114,[9]令和6年度契約状況調査票!$F:$AW,13,FALSE)="他官署で調達手続きを実施のため","－",IF(VLOOKUP(A114,[9]令和6年度契約状況調査票!$F:$AW,20,FALSE)="②同種の他の契約の予定価格を類推されるおそれがあるため公表しない","－",IF(VLOOKUP(A114,[9]令和6年度契約状況調査票!$F:$AW,20,FALSE)="－","－",IF(VLOOKUP(A114,[9]令和6年度契約状況調査票!$F:$AW,6,FALSE)&lt;&gt;"",TEXT(VLOOKUP(A114,[9]令和6年度契約状況調査票!$F:$AW,16,FALSE),"#.0%")&amp;CHAR(10)&amp;"(B/A×100)",VLOOKUP(A114,[9]令和6年度契約状況調査票!$F:$AW,16,FALSE))))))</f>
        <v/>
      </c>
      <c r="K114" s="18"/>
      <c r="L114" s="5" t="str">
        <f>IF(A114="","",IF(VLOOKUP(A114,[9]令和6年度契約状況調査票!$F:$AW,26,FALSE)="①公益社団法人","公社",IF(VLOOKUP(A114,[9]令和6年度契約状況調査票!$F:$AW,26,FALSE)="②公益財団法人","公財","")))</f>
        <v/>
      </c>
      <c r="M114" s="5" t="str">
        <f>IF(A114="","",VLOOKUP(A114,[9]令和6年度契約状況調査票!$F:$AW,27,FALSE))</f>
        <v/>
      </c>
      <c r="N114" s="18" t="str">
        <f>IF(A114="","",IF(VLOOKUP(A114,[9]令和6年度契約状況調査票!$F:$AW,12,FALSE)="国所管",VLOOKUP(A114,[9]令和6年度契約状況調査票!$F:$AW,23,FALSE),""))</f>
        <v/>
      </c>
      <c r="O114" s="6" t="str">
        <f>IF(A114="","",IF(AND(Q114="○",P114="分担契約/単価契約"),"単価契約"&amp;CHAR(10)&amp;"予定調達総額 "&amp;TEXT(VLOOKUP(A114,[9]令和6年度契約状況調査票!$F:$AW,15,FALSE),"#,##0円")&amp;"(B)"&amp;CHAR(10)&amp;"分担契約"&amp;CHAR(10)&amp;VLOOKUP(A114,[9]令和6年度契約状況調査票!$F:$AW,31,FALSE),IF(AND(Q114="○",P114="分担契約"),"分担契約"&amp;CHAR(10)&amp;"契約総額 "&amp;TEXT(VLOOKUP(A114,[9]令和6年度契約状況調査票!$F:$AW,15,FALSE),"#,##0円")&amp;"(B)"&amp;CHAR(10)&amp;VLOOKUP(A114,[9]令和6年度契約状況調査票!$F:$AW,31,FALSE),(IF(P114="分担契約/単価契約","単価契約"&amp;CHAR(10)&amp;"予定調達総額 "&amp;TEXT(VLOOKUP(A114,[9]令和6年度契約状況調査票!$F:$AW,15,FALSE),"#,##0円")&amp;CHAR(10)&amp;"分担契約"&amp;CHAR(10)&amp;VLOOKUP(A114,[9]令和6年度契約状況調査票!$F:$AW,31,FALSE),IF(P114="分担契約","分担契約"&amp;CHAR(10)&amp;"契約総額 "&amp;TEXT(VLOOKUP(A114,[9]令和6年度契約状況調査票!$F:$AW,15,FALSE),"#,##0円")&amp;CHAR(10)&amp;VLOOKUP(A114,[9]令和6年度契約状況調査票!$F:$AW,31,FALSE),IF(P114="単価契約","単価契約"&amp;CHAR(10)&amp;"予定調達総額 "&amp;TEXT(VLOOKUP(A114,[9]令和6年度契約状況調査票!$F:$AW,15,FALSE),"#,##0円")&amp;CHAR(10)&amp;VLOOKUP(A114,[9]令和6年度契約状況調査票!$F:$AW,31,FALSE),VLOOKUP(A114,[9]令和6年度契約状況調査票!$F:$AW,31,FALSE))))))))</f>
        <v/>
      </c>
      <c r="P114" s="12" t="str">
        <f>IF(A114="","",VLOOKUP(A114,[9]令和6年度契約状況調査票!$F:$CE,52,FALSE))</f>
        <v/>
      </c>
    </row>
    <row r="115" spans="1:16" ht="60" customHeight="1">
      <c r="A115" s="7" t="str">
        <f>IF(MAX([9]令和6年度契約状況調査票!F28:F134)&gt;=ROW()-5,ROW()-5,"")</f>
        <v/>
      </c>
      <c r="B115" s="2" t="str">
        <f>IF(A115="","",VLOOKUP(A115,[9]令和6年度契約状況調査票!$F:$AW,4,FALSE))</f>
        <v/>
      </c>
      <c r="C115" s="1" t="str">
        <f>IF(A115="","",VLOOKUP(A115,[9]令和6年度契約状況調査票!$F:$AW,5,FALSE))</f>
        <v/>
      </c>
      <c r="D115" s="16" t="str">
        <f>IF(A115="","",VLOOKUP(A115,[9]令和6年度契約状況調査票!$F:$AW,8,FALSE))</f>
        <v/>
      </c>
      <c r="E115" s="2" t="str">
        <f>IF(A115="","",VLOOKUP(A115,[9]令和6年度契約状況調査票!$F:$AW,9,FALSE))</f>
        <v/>
      </c>
      <c r="F115" s="3" t="str">
        <f>IF(A115="","",VLOOKUP(A115,[9]令和6年度契約状況調査票!$F:$AW,10,FALSE))</f>
        <v/>
      </c>
      <c r="G115" s="17" t="str">
        <f>IF(A115="","",VLOOKUP(A115,[9]令和6年度契約状況調査票!$F:$AW,30,FALSE))</f>
        <v/>
      </c>
      <c r="H115" s="4" t="str">
        <f>IF(A115="","",IF(VLOOKUP(A115,[9]令和6年度契約状況調査票!$F:$AW,13,FALSE)="他官署で調達手続きを実施のため","他官署で調達手続きを実施のため",IF(VLOOKUP(A115,[9]令和6年度契約状況調査票!$F:$AW,20,FALSE)="②同種の他の契約の予定価格を類推されるおそれがあるため公表しない","同種の他の契約の予定価格を類推されるおそれがあるため公表しない",IF(VLOOKUP(A115,[9]令和6年度契約状況調査票!$F:$AW,20,FALSE)="－","－",IF(VLOOKUP(A115,[9]令和6年度契約状況調査票!$F:$AW,6,FALSE)&lt;&gt;"",TEXT(VLOOKUP(A115,[9]令和6年度契約状況調査票!$F:$AW,13,FALSE),"#,##0円")&amp;CHAR(10)&amp;"(A)",VLOOKUP(A115,[9]令和6年度契約状況調査票!$F:$AW,13,FALSE))))))</f>
        <v/>
      </c>
      <c r="I115" s="4" t="str">
        <f>IF(A115="","",VLOOKUP(A115,[9]令和6年度契約状況調査票!$F:$AW,14,FALSE))</f>
        <v/>
      </c>
      <c r="J115" s="5" t="str">
        <f>IF(A115="","",IF(VLOOKUP(A115,[9]令和6年度契約状況調査票!$F:$AW,13,FALSE)="他官署で調達手続きを実施のため","－",IF(VLOOKUP(A115,[9]令和6年度契約状況調査票!$F:$AW,20,FALSE)="②同種の他の契約の予定価格を類推されるおそれがあるため公表しない","－",IF(VLOOKUP(A115,[9]令和6年度契約状況調査票!$F:$AW,20,FALSE)="－","－",IF(VLOOKUP(A115,[9]令和6年度契約状況調査票!$F:$AW,6,FALSE)&lt;&gt;"",TEXT(VLOOKUP(A115,[9]令和6年度契約状況調査票!$F:$AW,16,FALSE),"#.0%")&amp;CHAR(10)&amp;"(B/A×100)",VLOOKUP(A115,[9]令和6年度契約状況調査票!$F:$AW,16,FALSE))))))</f>
        <v/>
      </c>
      <c r="K115" s="18"/>
      <c r="L115" s="5" t="str">
        <f>IF(A115="","",IF(VLOOKUP(A115,[9]令和6年度契約状況調査票!$F:$AW,26,FALSE)="①公益社団法人","公社",IF(VLOOKUP(A115,[9]令和6年度契約状況調査票!$F:$AW,26,FALSE)="②公益財団法人","公財","")))</f>
        <v/>
      </c>
      <c r="M115" s="5" t="str">
        <f>IF(A115="","",VLOOKUP(A115,[9]令和6年度契約状況調査票!$F:$AW,27,FALSE))</f>
        <v/>
      </c>
      <c r="N115" s="18" t="str">
        <f>IF(A115="","",IF(VLOOKUP(A115,[9]令和6年度契約状況調査票!$F:$AW,12,FALSE)="国所管",VLOOKUP(A115,[9]令和6年度契約状況調査票!$F:$AW,23,FALSE),""))</f>
        <v/>
      </c>
      <c r="O115" s="6" t="str">
        <f>IF(A115="","",IF(AND(Q115="○",P115="分担契約/単価契約"),"単価契約"&amp;CHAR(10)&amp;"予定調達総額 "&amp;TEXT(VLOOKUP(A115,[9]令和6年度契約状況調査票!$F:$AW,15,FALSE),"#,##0円")&amp;"(B)"&amp;CHAR(10)&amp;"分担契約"&amp;CHAR(10)&amp;VLOOKUP(A115,[9]令和6年度契約状況調査票!$F:$AW,31,FALSE),IF(AND(Q115="○",P115="分担契約"),"分担契約"&amp;CHAR(10)&amp;"契約総額 "&amp;TEXT(VLOOKUP(A115,[9]令和6年度契約状況調査票!$F:$AW,15,FALSE),"#,##0円")&amp;"(B)"&amp;CHAR(10)&amp;VLOOKUP(A115,[9]令和6年度契約状況調査票!$F:$AW,31,FALSE),(IF(P115="分担契約/単価契約","単価契約"&amp;CHAR(10)&amp;"予定調達総額 "&amp;TEXT(VLOOKUP(A115,[9]令和6年度契約状況調査票!$F:$AW,15,FALSE),"#,##0円")&amp;CHAR(10)&amp;"分担契約"&amp;CHAR(10)&amp;VLOOKUP(A115,[9]令和6年度契約状況調査票!$F:$AW,31,FALSE),IF(P115="分担契約","分担契約"&amp;CHAR(10)&amp;"契約総額 "&amp;TEXT(VLOOKUP(A115,[9]令和6年度契約状況調査票!$F:$AW,15,FALSE),"#,##0円")&amp;CHAR(10)&amp;VLOOKUP(A115,[9]令和6年度契約状況調査票!$F:$AW,31,FALSE),IF(P115="単価契約","単価契約"&amp;CHAR(10)&amp;"予定調達総額 "&amp;TEXT(VLOOKUP(A115,[9]令和6年度契約状況調査票!$F:$AW,15,FALSE),"#,##0円")&amp;CHAR(10)&amp;VLOOKUP(A115,[9]令和6年度契約状況調査票!$F:$AW,31,FALSE),VLOOKUP(A115,[9]令和6年度契約状況調査票!$F:$AW,31,FALSE))))))))</f>
        <v/>
      </c>
      <c r="P115" s="12" t="str">
        <f>IF(A115="","",VLOOKUP(A115,[9]令和6年度契約状況調査票!$F:$CE,52,FALSE))</f>
        <v/>
      </c>
    </row>
    <row r="116" spans="1:16" ht="60" customHeight="1">
      <c r="A116" s="7" t="str">
        <f>IF(MAX([9]令和6年度契約状況調査票!F28:F135)&gt;=ROW()-5,ROW()-5,"")</f>
        <v/>
      </c>
      <c r="B116" s="2" t="str">
        <f>IF(A116="","",VLOOKUP(A116,[9]令和6年度契約状況調査票!$F:$AW,4,FALSE))</f>
        <v/>
      </c>
      <c r="C116" s="1" t="str">
        <f>IF(A116="","",VLOOKUP(A116,[9]令和6年度契約状況調査票!$F:$AW,5,FALSE))</f>
        <v/>
      </c>
      <c r="D116" s="16" t="str">
        <f>IF(A116="","",VLOOKUP(A116,[9]令和6年度契約状況調査票!$F:$AW,8,FALSE))</f>
        <v/>
      </c>
      <c r="E116" s="2" t="str">
        <f>IF(A116="","",VLOOKUP(A116,[9]令和6年度契約状況調査票!$F:$AW,9,FALSE))</f>
        <v/>
      </c>
      <c r="F116" s="3" t="str">
        <f>IF(A116="","",VLOOKUP(A116,[9]令和6年度契約状況調査票!$F:$AW,10,FALSE))</f>
        <v/>
      </c>
      <c r="G116" s="17" t="str">
        <f>IF(A116="","",VLOOKUP(A116,[9]令和6年度契約状況調査票!$F:$AW,30,FALSE))</f>
        <v/>
      </c>
      <c r="H116" s="4" t="str">
        <f>IF(A116="","",IF(VLOOKUP(A116,[9]令和6年度契約状況調査票!$F:$AW,13,FALSE)="他官署で調達手続きを実施のため","他官署で調達手続きを実施のため",IF(VLOOKUP(A116,[9]令和6年度契約状況調査票!$F:$AW,20,FALSE)="②同種の他の契約の予定価格を類推されるおそれがあるため公表しない","同種の他の契約の予定価格を類推されるおそれがあるため公表しない",IF(VLOOKUP(A116,[9]令和6年度契約状況調査票!$F:$AW,20,FALSE)="－","－",IF(VLOOKUP(A116,[9]令和6年度契約状況調査票!$F:$AW,6,FALSE)&lt;&gt;"",TEXT(VLOOKUP(A116,[9]令和6年度契約状況調査票!$F:$AW,13,FALSE),"#,##0円")&amp;CHAR(10)&amp;"(A)",VLOOKUP(A116,[9]令和6年度契約状況調査票!$F:$AW,13,FALSE))))))</f>
        <v/>
      </c>
      <c r="I116" s="4" t="str">
        <f>IF(A116="","",VLOOKUP(A116,[9]令和6年度契約状況調査票!$F:$AW,14,FALSE))</f>
        <v/>
      </c>
      <c r="J116" s="5" t="str">
        <f>IF(A116="","",IF(VLOOKUP(A116,[9]令和6年度契約状況調査票!$F:$AW,13,FALSE)="他官署で調達手続きを実施のため","－",IF(VLOOKUP(A116,[9]令和6年度契約状況調査票!$F:$AW,20,FALSE)="②同種の他の契約の予定価格を類推されるおそれがあるため公表しない","－",IF(VLOOKUP(A116,[9]令和6年度契約状況調査票!$F:$AW,20,FALSE)="－","－",IF(VLOOKUP(A116,[9]令和6年度契約状況調査票!$F:$AW,6,FALSE)&lt;&gt;"",TEXT(VLOOKUP(A116,[9]令和6年度契約状況調査票!$F:$AW,16,FALSE),"#.0%")&amp;CHAR(10)&amp;"(B/A×100)",VLOOKUP(A116,[9]令和6年度契約状況調査票!$F:$AW,16,FALSE))))))</f>
        <v/>
      </c>
      <c r="K116" s="18"/>
      <c r="L116" s="5" t="str">
        <f>IF(A116="","",IF(VLOOKUP(A116,[9]令和6年度契約状況調査票!$F:$AW,26,FALSE)="①公益社団法人","公社",IF(VLOOKUP(A116,[9]令和6年度契約状況調査票!$F:$AW,26,FALSE)="②公益財団法人","公財","")))</f>
        <v/>
      </c>
      <c r="M116" s="5" t="str">
        <f>IF(A116="","",VLOOKUP(A116,[9]令和6年度契約状況調査票!$F:$AW,27,FALSE))</f>
        <v/>
      </c>
      <c r="N116" s="18" t="str">
        <f>IF(A116="","",IF(VLOOKUP(A116,[9]令和6年度契約状況調査票!$F:$AW,12,FALSE)="国所管",VLOOKUP(A116,[9]令和6年度契約状況調査票!$F:$AW,23,FALSE),""))</f>
        <v/>
      </c>
      <c r="O116" s="6" t="str">
        <f>IF(A116="","",IF(AND(Q116="○",P116="分担契約/単価契約"),"単価契約"&amp;CHAR(10)&amp;"予定調達総額 "&amp;TEXT(VLOOKUP(A116,[9]令和6年度契約状況調査票!$F:$AW,15,FALSE),"#,##0円")&amp;"(B)"&amp;CHAR(10)&amp;"分担契約"&amp;CHAR(10)&amp;VLOOKUP(A116,[9]令和6年度契約状況調査票!$F:$AW,31,FALSE),IF(AND(Q116="○",P116="分担契約"),"分担契約"&amp;CHAR(10)&amp;"契約総額 "&amp;TEXT(VLOOKUP(A116,[9]令和6年度契約状況調査票!$F:$AW,15,FALSE),"#,##0円")&amp;"(B)"&amp;CHAR(10)&amp;VLOOKUP(A116,[9]令和6年度契約状況調査票!$F:$AW,31,FALSE),(IF(P116="分担契約/単価契約","単価契約"&amp;CHAR(10)&amp;"予定調達総額 "&amp;TEXT(VLOOKUP(A116,[9]令和6年度契約状況調査票!$F:$AW,15,FALSE),"#,##0円")&amp;CHAR(10)&amp;"分担契約"&amp;CHAR(10)&amp;VLOOKUP(A116,[9]令和6年度契約状況調査票!$F:$AW,31,FALSE),IF(P116="分担契約","分担契約"&amp;CHAR(10)&amp;"契約総額 "&amp;TEXT(VLOOKUP(A116,[9]令和6年度契約状況調査票!$F:$AW,15,FALSE),"#,##0円")&amp;CHAR(10)&amp;VLOOKUP(A116,[9]令和6年度契約状況調査票!$F:$AW,31,FALSE),IF(P116="単価契約","単価契約"&amp;CHAR(10)&amp;"予定調達総額 "&amp;TEXT(VLOOKUP(A116,[9]令和6年度契約状況調査票!$F:$AW,15,FALSE),"#,##0円")&amp;CHAR(10)&amp;VLOOKUP(A116,[9]令和6年度契約状況調査票!$F:$AW,31,FALSE),VLOOKUP(A116,[9]令和6年度契約状況調査票!$F:$AW,31,FALSE))))))))</f>
        <v/>
      </c>
      <c r="P116" s="12" t="str">
        <f>IF(A116="","",VLOOKUP(A116,[9]令和6年度契約状況調査票!$F:$CE,52,FALSE))</f>
        <v/>
      </c>
    </row>
    <row r="117" spans="1:16" ht="60" customHeight="1">
      <c r="A117" s="7" t="str">
        <f>IF(MAX([9]令和6年度契約状況調査票!F28:F136)&gt;=ROW()-5,ROW()-5,"")</f>
        <v/>
      </c>
      <c r="B117" s="2" t="str">
        <f>IF(A117="","",VLOOKUP(A117,[9]令和6年度契約状況調査票!$F:$AW,4,FALSE))</f>
        <v/>
      </c>
      <c r="C117" s="1" t="str">
        <f>IF(A117="","",VLOOKUP(A117,[9]令和6年度契約状況調査票!$F:$AW,5,FALSE))</f>
        <v/>
      </c>
      <c r="D117" s="16" t="str">
        <f>IF(A117="","",VLOOKUP(A117,[9]令和6年度契約状況調査票!$F:$AW,8,FALSE))</f>
        <v/>
      </c>
      <c r="E117" s="2" t="str">
        <f>IF(A117="","",VLOOKUP(A117,[9]令和6年度契約状況調査票!$F:$AW,9,FALSE))</f>
        <v/>
      </c>
      <c r="F117" s="3" t="str">
        <f>IF(A117="","",VLOOKUP(A117,[9]令和6年度契約状況調査票!$F:$AW,10,FALSE))</f>
        <v/>
      </c>
      <c r="G117" s="17" t="str">
        <f>IF(A117="","",VLOOKUP(A117,[9]令和6年度契約状況調査票!$F:$AW,30,FALSE))</f>
        <v/>
      </c>
      <c r="H117" s="4" t="str">
        <f>IF(A117="","",IF(VLOOKUP(A117,[9]令和6年度契約状況調査票!$F:$AW,13,FALSE)="他官署で調達手続きを実施のため","他官署で調達手続きを実施のため",IF(VLOOKUP(A117,[9]令和6年度契約状況調査票!$F:$AW,20,FALSE)="②同種の他の契約の予定価格を類推されるおそれがあるため公表しない","同種の他の契約の予定価格を類推されるおそれがあるため公表しない",IF(VLOOKUP(A117,[9]令和6年度契約状況調査票!$F:$AW,20,FALSE)="－","－",IF(VLOOKUP(A117,[9]令和6年度契約状況調査票!$F:$AW,6,FALSE)&lt;&gt;"",TEXT(VLOOKUP(A117,[9]令和6年度契約状況調査票!$F:$AW,13,FALSE),"#,##0円")&amp;CHAR(10)&amp;"(A)",VLOOKUP(A117,[9]令和6年度契約状況調査票!$F:$AW,13,FALSE))))))</f>
        <v/>
      </c>
      <c r="I117" s="4" t="str">
        <f>IF(A117="","",VLOOKUP(A117,[9]令和6年度契約状況調査票!$F:$AW,14,FALSE))</f>
        <v/>
      </c>
      <c r="J117" s="5" t="str">
        <f>IF(A117="","",IF(VLOOKUP(A117,[9]令和6年度契約状況調査票!$F:$AW,13,FALSE)="他官署で調達手続きを実施のため","－",IF(VLOOKUP(A117,[9]令和6年度契約状況調査票!$F:$AW,20,FALSE)="②同種の他の契約の予定価格を類推されるおそれがあるため公表しない","－",IF(VLOOKUP(A117,[9]令和6年度契約状況調査票!$F:$AW,20,FALSE)="－","－",IF(VLOOKUP(A117,[9]令和6年度契約状況調査票!$F:$AW,6,FALSE)&lt;&gt;"",TEXT(VLOOKUP(A117,[9]令和6年度契約状況調査票!$F:$AW,16,FALSE),"#.0%")&amp;CHAR(10)&amp;"(B/A×100)",VLOOKUP(A117,[9]令和6年度契約状況調査票!$F:$AW,16,FALSE))))))</f>
        <v/>
      </c>
      <c r="K117" s="18"/>
      <c r="L117" s="5" t="str">
        <f>IF(A117="","",IF(VLOOKUP(A117,[9]令和6年度契約状況調査票!$F:$AW,26,FALSE)="①公益社団法人","公社",IF(VLOOKUP(A117,[9]令和6年度契約状況調査票!$F:$AW,26,FALSE)="②公益財団法人","公財","")))</f>
        <v/>
      </c>
      <c r="M117" s="5" t="str">
        <f>IF(A117="","",VLOOKUP(A117,[9]令和6年度契約状況調査票!$F:$AW,27,FALSE))</f>
        <v/>
      </c>
      <c r="N117" s="18" t="str">
        <f>IF(A117="","",IF(VLOOKUP(A117,[9]令和6年度契約状況調査票!$F:$AW,12,FALSE)="国所管",VLOOKUP(A117,[9]令和6年度契約状況調査票!$F:$AW,23,FALSE),""))</f>
        <v/>
      </c>
      <c r="O117" s="6" t="str">
        <f>IF(A117="","",IF(AND(Q117="○",P117="分担契約/単価契約"),"単価契約"&amp;CHAR(10)&amp;"予定調達総額 "&amp;TEXT(VLOOKUP(A117,[9]令和6年度契約状況調査票!$F:$AW,15,FALSE),"#,##0円")&amp;"(B)"&amp;CHAR(10)&amp;"分担契約"&amp;CHAR(10)&amp;VLOOKUP(A117,[9]令和6年度契約状況調査票!$F:$AW,31,FALSE),IF(AND(Q117="○",P117="分担契約"),"分担契約"&amp;CHAR(10)&amp;"契約総額 "&amp;TEXT(VLOOKUP(A117,[9]令和6年度契約状況調査票!$F:$AW,15,FALSE),"#,##0円")&amp;"(B)"&amp;CHAR(10)&amp;VLOOKUP(A117,[9]令和6年度契約状況調査票!$F:$AW,31,FALSE),(IF(P117="分担契約/単価契約","単価契約"&amp;CHAR(10)&amp;"予定調達総額 "&amp;TEXT(VLOOKUP(A117,[9]令和6年度契約状況調査票!$F:$AW,15,FALSE),"#,##0円")&amp;CHAR(10)&amp;"分担契約"&amp;CHAR(10)&amp;VLOOKUP(A117,[9]令和6年度契約状況調査票!$F:$AW,31,FALSE),IF(P117="分担契約","分担契約"&amp;CHAR(10)&amp;"契約総額 "&amp;TEXT(VLOOKUP(A117,[9]令和6年度契約状況調査票!$F:$AW,15,FALSE),"#,##0円")&amp;CHAR(10)&amp;VLOOKUP(A117,[9]令和6年度契約状況調査票!$F:$AW,31,FALSE),IF(P117="単価契約","単価契約"&amp;CHAR(10)&amp;"予定調達総額 "&amp;TEXT(VLOOKUP(A117,[9]令和6年度契約状況調査票!$F:$AW,15,FALSE),"#,##0円")&amp;CHAR(10)&amp;VLOOKUP(A117,[9]令和6年度契約状況調査票!$F:$AW,31,FALSE),VLOOKUP(A117,[9]令和6年度契約状況調査票!$F:$AW,31,FALSE))))))))</f>
        <v/>
      </c>
      <c r="P117" s="12" t="str">
        <f>IF(A117="","",VLOOKUP(A117,[9]令和6年度契約状況調査票!$F:$CE,52,FALSE))</f>
        <v/>
      </c>
    </row>
    <row r="118" spans="1:16" ht="60" customHeight="1">
      <c r="A118" s="7" t="str">
        <f>IF(MAX([9]令和6年度契約状況調査票!F28:F137)&gt;=ROW()-5,ROW()-5,"")</f>
        <v/>
      </c>
      <c r="B118" s="2" t="str">
        <f>IF(A118="","",VLOOKUP(A118,[9]令和6年度契約状況調査票!$F:$AW,4,FALSE))</f>
        <v/>
      </c>
      <c r="C118" s="1" t="str">
        <f>IF(A118="","",VLOOKUP(A118,[9]令和6年度契約状況調査票!$F:$AW,5,FALSE))</f>
        <v/>
      </c>
      <c r="D118" s="16" t="str">
        <f>IF(A118="","",VLOOKUP(A118,[9]令和6年度契約状況調査票!$F:$AW,8,FALSE))</f>
        <v/>
      </c>
      <c r="E118" s="2" t="str">
        <f>IF(A118="","",VLOOKUP(A118,[9]令和6年度契約状況調査票!$F:$AW,9,FALSE))</f>
        <v/>
      </c>
      <c r="F118" s="3" t="str">
        <f>IF(A118="","",VLOOKUP(A118,[9]令和6年度契約状況調査票!$F:$AW,10,FALSE))</f>
        <v/>
      </c>
      <c r="G118" s="17" t="str">
        <f>IF(A118="","",VLOOKUP(A118,[9]令和6年度契約状況調査票!$F:$AW,30,FALSE))</f>
        <v/>
      </c>
      <c r="H118" s="4" t="str">
        <f>IF(A118="","",IF(VLOOKUP(A118,[9]令和6年度契約状況調査票!$F:$AW,13,FALSE)="他官署で調達手続きを実施のため","他官署で調達手続きを実施のため",IF(VLOOKUP(A118,[9]令和6年度契約状況調査票!$F:$AW,20,FALSE)="②同種の他の契約の予定価格を類推されるおそれがあるため公表しない","同種の他の契約の予定価格を類推されるおそれがあるため公表しない",IF(VLOOKUP(A118,[9]令和6年度契約状況調査票!$F:$AW,20,FALSE)="－","－",IF(VLOOKUP(A118,[9]令和6年度契約状況調査票!$F:$AW,6,FALSE)&lt;&gt;"",TEXT(VLOOKUP(A118,[9]令和6年度契約状況調査票!$F:$AW,13,FALSE),"#,##0円")&amp;CHAR(10)&amp;"(A)",VLOOKUP(A118,[9]令和6年度契約状況調査票!$F:$AW,13,FALSE))))))</f>
        <v/>
      </c>
      <c r="I118" s="4" t="str">
        <f>IF(A118="","",VLOOKUP(A118,[9]令和6年度契約状況調査票!$F:$AW,14,FALSE))</f>
        <v/>
      </c>
      <c r="J118" s="5" t="str">
        <f>IF(A118="","",IF(VLOOKUP(A118,[9]令和6年度契約状況調査票!$F:$AW,13,FALSE)="他官署で調達手続きを実施のため","－",IF(VLOOKUP(A118,[9]令和6年度契約状況調査票!$F:$AW,20,FALSE)="②同種の他の契約の予定価格を類推されるおそれがあるため公表しない","－",IF(VLOOKUP(A118,[9]令和6年度契約状況調査票!$F:$AW,20,FALSE)="－","－",IF(VLOOKUP(A118,[9]令和6年度契約状況調査票!$F:$AW,6,FALSE)&lt;&gt;"",TEXT(VLOOKUP(A118,[9]令和6年度契約状況調査票!$F:$AW,16,FALSE),"#.0%")&amp;CHAR(10)&amp;"(B/A×100)",VLOOKUP(A118,[9]令和6年度契約状況調査票!$F:$AW,16,FALSE))))))</f>
        <v/>
      </c>
      <c r="K118" s="18"/>
      <c r="L118" s="5" t="str">
        <f>IF(A118="","",IF(VLOOKUP(A118,[9]令和6年度契約状況調査票!$F:$AW,26,FALSE)="①公益社団法人","公社",IF(VLOOKUP(A118,[9]令和6年度契約状況調査票!$F:$AW,26,FALSE)="②公益財団法人","公財","")))</f>
        <v/>
      </c>
      <c r="M118" s="5" t="str">
        <f>IF(A118="","",VLOOKUP(A118,[9]令和6年度契約状況調査票!$F:$AW,27,FALSE))</f>
        <v/>
      </c>
      <c r="N118" s="18" t="str">
        <f>IF(A118="","",IF(VLOOKUP(A118,[9]令和6年度契約状況調査票!$F:$AW,12,FALSE)="国所管",VLOOKUP(A118,[9]令和6年度契約状況調査票!$F:$AW,23,FALSE),""))</f>
        <v/>
      </c>
      <c r="O118" s="6" t="str">
        <f>IF(A118="","",IF(AND(Q118="○",P118="分担契約/単価契約"),"単価契約"&amp;CHAR(10)&amp;"予定調達総額 "&amp;TEXT(VLOOKUP(A118,[9]令和6年度契約状況調査票!$F:$AW,15,FALSE),"#,##0円")&amp;"(B)"&amp;CHAR(10)&amp;"分担契約"&amp;CHAR(10)&amp;VLOOKUP(A118,[9]令和6年度契約状況調査票!$F:$AW,31,FALSE),IF(AND(Q118="○",P118="分担契約"),"分担契約"&amp;CHAR(10)&amp;"契約総額 "&amp;TEXT(VLOOKUP(A118,[9]令和6年度契約状況調査票!$F:$AW,15,FALSE),"#,##0円")&amp;"(B)"&amp;CHAR(10)&amp;VLOOKUP(A118,[9]令和6年度契約状況調査票!$F:$AW,31,FALSE),(IF(P118="分担契約/単価契約","単価契約"&amp;CHAR(10)&amp;"予定調達総額 "&amp;TEXT(VLOOKUP(A118,[9]令和6年度契約状況調査票!$F:$AW,15,FALSE),"#,##0円")&amp;CHAR(10)&amp;"分担契約"&amp;CHAR(10)&amp;VLOOKUP(A118,[9]令和6年度契約状況調査票!$F:$AW,31,FALSE),IF(P118="分担契約","分担契約"&amp;CHAR(10)&amp;"契約総額 "&amp;TEXT(VLOOKUP(A118,[9]令和6年度契約状況調査票!$F:$AW,15,FALSE),"#,##0円")&amp;CHAR(10)&amp;VLOOKUP(A118,[9]令和6年度契約状況調査票!$F:$AW,31,FALSE),IF(P118="単価契約","単価契約"&amp;CHAR(10)&amp;"予定調達総額 "&amp;TEXT(VLOOKUP(A118,[9]令和6年度契約状況調査票!$F:$AW,15,FALSE),"#,##0円")&amp;CHAR(10)&amp;VLOOKUP(A118,[9]令和6年度契約状況調査票!$F:$AW,31,FALSE),VLOOKUP(A118,[9]令和6年度契約状況調査票!$F:$AW,31,FALSE))))))))</f>
        <v/>
      </c>
      <c r="P118" s="12" t="str">
        <f>IF(A118="","",VLOOKUP(A118,[9]令和6年度契約状況調査票!$F:$CE,52,FALSE))</f>
        <v/>
      </c>
    </row>
    <row r="119" spans="1:16" ht="60" customHeight="1">
      <c r="A119" s="7" t="str">
        <f>IF(MAX([9]令和6年度契約状況調査票!F28:F138)&gt;=ROW()-5,ROW()-5,"")</f>
        <v/>
      </c>
      <c r="B119" s="2" t="str">
        <f>IF(A119="","",VLOOKUP(A119,[9]令和6年度契約状況調査票!$F:$AW,4,FALSE))</f>
        <v/>
      </c>
      <c r="C119" s="1" t="str">
        <f>IF(A119="","",VLOOKUP(A119,[9]令和6年度契約状況調査票!$F:$AW,5,FALSE))</f>
        <v/>
      </c>
      <c r="D119" s="16" t="str">
        <f>IF(A119="","",VLOOKUP(A119,[9]令和6年度契約状況調査票!$F:$AW,8,FALSE))</f>
        <v/>
      </c>
      <c r="E119" s="2" t="str">
        <f>IF(A119="","",VLOOKUP(A119,[9]令和6年度契約状況調査票!$F:$AW,9,FALSE))</f>
        <v/>
      </c>
      <c r="F119" s="3" t="str">
        <f>IF(A119="","",VLOOKUP(A119,[9]令和6年度契約状況調査票!$F:$AW,10,FALSE))</f>
        <v/>
      </c>
      <c r="G119" s="17" t="str">
        <f>IF(A119="","",VLOOKUP(A119,[9]令和6年度契約状況調査票!$F:$AW,30,FALSE))</f>
        <v/>
      </c>
      <c r="H119" s="4" t="str">
        <f>IF(A119="","",IF(VLOOKUP(A119,[9]令和6年度契約状況調査票!$F:$AW,13,FALSE)="他官署で調達手続きを実施のため","他官署で調達手続きを実施のため",IF(VLOOKUP(A119,[9]令和6年度契約状況調査票!$F:$AW,20,FALSE)="②同種の他の契約の予定価格を類推されるおそれがあるため公表しない","同種の他の契約の予定価格を類推されるおそれがあるため公表しない",IF(VLOOKUP(A119,[9]令和6年度契約状況調査票!$F:$AW,20,FALSE)="－","－",IF(VLOOKUP(A119,[9]令和6年度契約状況調査票!$F:$AW,6,FALSE)&lt;&gt;"",TEXT(VLOOKUP(A119,[9]令和6年度契約状況調査票!$F:$AW,13,FALSE),"#,##0円")&amp;CHAR(10)&amp;"(A)",VLOOKUP(A119,[9]令和6年度契約状況調査票!$F:$AW,13,FALSE))))))</f>
        <v/>
      </c>
      <c r="I119" s="4" t="str">
        <f>IF(A119="","",VLOOKUP(A119,[9]令和6年度契約状況調査票!$F:$AW,14,FALSE))</f>
        <v/>
      </c>
      <c r="J119" s="5" t="str">
        <f>IF(A119="","",IF(VLOOKUP(A119,[9]令和6年度契約状況調査票!$F:$AW,13,FALSE)="他官署で調達手続きを実施のため","－",IF(VLOOKUP(A119,[9]令和6年度契約状況調査票!$F:$AW,20,FALSE)="②同種の他の契約の予定価格を類推されるおそれがあるため公表しない","－",IF(VLOOKUP(A119,[9]令和6年度契約状況調査票!$F:$AW,20,FALSE)="－","－",IF(VLOOKUP(A119,[9]令和6年度契約状況調査票!$F:$AW,6,FALSE)&lt;&gt;"",TEXT(VLOOKUP(A119,[9]令和6年度契約状況調査票!$F:$AW,16,FALSE),"#.0%")&amp;CHAR(10)&amp;"(B/A×100)",VLOOKUP(A119,[9]令和6年度契約状況調査票!$F:$AW,16,FALSE))))))</f>
        <v/>
      </c>
      <c r="K119" s="18"/>
      <c r="L119" s="5" t="str">
        <f>IF(A119="","",IF(VLOOKUP(A119,[9]令和6年度契約状況調査票!$F:$AW,26,FALSE)="①公益社団法人","公社",IF(VLOOKUP(A119,[9]令和6年度契約状況調査票!$F:$AW,26,FALSE)="②公益財団法人","公財","")))</f>
        <v/>
      </c>
      <c r="M119" s="5" t="str">
        <f>IF(A119="","",VLOOKUP(A119,[9]令和6年度契約状況調査票!$F:$AW,27,FALSE))</f>
        <v/>
      </c>
      <c r="N119" s="18" t="str">
        <f>IF(A119="","",IF(VLOOKUP(A119,[9]令和6年度契約状況調査票!$F:$AW,12,FALSE)="国所管",VLOOKUP(A119,[9]令和6年度契約状況調査票!$F:$AW,23,FALSE),""))</f>
        <v/>
      </c>
      <c r="O119" s="6" t="str">
        <f>IF(A119="","",IF(AND(Q119="○",P119="分担契約/単価契約"),"単価契約"&amp;CHAR(10)&amp;"予定調達総額 "&amp;TEXT(VLOOKUP(A119,[9]令和6年度契約状況調査票!$F:$AW,15,FALSE),"#,##0円")&amp;"(B)"&amp;CHAR(10)&amp;"分担契約"&amp;CHAR(10)&amp;VLOOKUP(A119,[9]令和6年度契約状況調査票!$F:$AW,31,FALSE),IF(AND(Q119="○",P119="分担契約"),"分担契約"&amp;CHAR(10)&amp;"契約総額 "&amp;TEXT(VLOOKUP(A119,[9]令和6年度契約状況調査票!$F:$AW,15,FALSE),"#,##0円")&amp;"(B)"&amp;CHAR(10)&amp;VLOOKUP(A119,[9]令和6年度契約状況調査票!$F:$AW,31,FALSE),(IF(P119="分担契約/単価契約","単価契約"&amp;CHAR(10)&amp;"予定調達総額 "&amp;TEXT(VLOOKUP(A119,[9]令和6年度契約状況調査票!$F:$AW,15,FALSE),"#,##0円")&amp;CHAR(10)&amp;"分担契約"&amp;CHAR(10)&amp;VLOOKUP(A119,[9]令和6年度契約状況調査票!$F:$AW,31,FALSE),IF(P119="分担契約","分担契約"&amp;CHAR(10)&amp;"契約総額 "&amp;TEXT(VLOOKUP(A119,[9]令和6年度契約状況調査票!$F:$AW,15,FALSE),"#,##0円")&amp;CHAR(10)&amp;VLOOKUP(A119,[9]令和6年度契約状況調査票!$F:$AW,31,FALSE),IF(P119="単価契約","単価契約"&amp;CHAR(10)&amp;"予定調達総額 "&amp;TEXT(VLOOKUP(A119,[9]令和6年度契約状況調査票!$F:$AW,15,FALSE),"#,##0円")&amp;CHAR(10)&amp;VLOOKUP(A119,[9]令和6年度契約状況調査票!$F:$AW,31,FALSE),VLOOKUP(A119,[9]令和6年度契約状況調査票!$F:$AW,31,FALSE))))))))</f>
        <v/>
      </c>
      <c r="P119" s="12" t="str">
        <f>IF(A119="","",VLOOKUP(A119,[9]令和6年度契約状況調査票!$F:$CE,52,FALSE))</f>
        <v/>
      </c>
    </row>
    <row r="120" spans="1:16" ht="60" customHeight="1">
      <c r="A120" s="7" t="str">
        <f>IF(MAX([9]令和6年度契約状況調査票!F28:F139)&gt;=ROW()-5,ROW()-5,"")</f>
        <v/>
      </c>
      <c r="B120" s="2" t="str">
        <f>IF(A120="","",VLOOKUP(A120,[9]令和6年度契約状況調査票!$F:$AW,4,FALSE))</f>
        <v/>
      </c>
      <c r="C120" s="1" t="str">
        <f>IF(A120="","",VLOOKUP(A120,[9]令和6年度契約状況調査票!$F:$AW,5,FALSE))</f>
        <v/>
      </c>
      <c r="D120" s="16" t="str">
        <f>IF(A120="","",VLOOKUP(A120,[9]令和6年度契約状況調査票!$F:$AW,8,FALSE))</f>
        <v/>
      </c>
      <c r="E120" s="2" t="str">
        <f>IF(A120="","",VLOOKUP(A120,[9]令和6年度契約状況調査票!$F:$AW,9,FALSE))</f>
        <v/>
      </c>
      <c r="F120" s="3" t="str">
        <f>IF(A120="","",VLOOKUP(A120,[9]令和6年度契約状況調査票!$F:$AW,10,FALSE))</f>
        <v/>
      </c>
      <c r="G120" s="17" t="str">
        <f>IF(A120="","",VLOOKUP(A120,[9]令和6年度契約状況調査票!$F:$AW,30,FALSE))</f>
        <v/>
      </c>
      <c r="H120" s="4" t="str">
        <f>IF(A120="","",IF(VLOOKUP(A120,[9]令和6年度契約状況調査票!$F:$AW,13,FALSE)="他官署で調達手続きを実施のため","他官署で調達手続きを実施のため",IF(VLOOKUP(A120,[9]令和6年度契約状況調査票!$F:$AW,20,FALSE)="②同種の他の契約の予定価格を類推されるおそれがあるため公表しない","同種の他の契約の予定価格を類推されるおそれがあるため公表しない",IF(VLOOKUP(A120,[9]令和6年度契約状況調査票!$F:$AW,20,FALSE)="－","－",IF(VLOOKUP(A120,[9]令和6年度契約状況調査票!$F:$AW,6,FALSE)&lt;&gt;"",TEXT(VLOOKUP(A120,[9]令和6年度契約状況調査票!$F:$AW,13,FALSE),"#,##0円")&amp;CHAR(10)&amp;"(A)",VLOOKUP(A120,[9]令和6年度契約状況調査票!$F:$AW,13,FALSE))))))</f>
        <v/>
      </c>
      <c r="I120" s="4" t="str">
        <f>IF(A120="","",VLOOKUP(A120,[9]令和6年度契約状況調査票!$F:$AW,14,FALSE))</f>
        <v/>
      </c>
      <c r="J120" s="5" t="str">
        <f>IF(A120="","",IF(VLOOKUP(A120,[9]令和6年度契約状況調査票!$F:$AW,13,FALSE)="他官署で調達手続きを実施のため","－",IF(VLOOKUP(A120,[9]令和6年度契約状況調査票!$F:$AW,20,FALSE)="②同種の他の契約の予定価格を類推されるおそれがあるため公表しない","－",IF(VLOOKUP(A120,[9]令和6年度契約状況調査票!$F:$AW,20,FALSE)="－","－",IF(VLOOKUP(A120,[9]令和6年度契約状況調査票!$F:$AW,6,FALSE)&lt;&gt;"",TEXT(VLOOKUP(A120,[9]令和6年度契約状況調査票!$F:$AW,16,FALSE),"#.0%")&amp;CHAR(10)&amp;"(B/A×100)",VLOOKUP(A120,[9]令和6年度契約状況調査票!$F:$AW,16,FALSE))))))</f>
        <v/>
      </c>
      <c r="K120" s="18"/>
      <c r="L120" s="5" t="str">
        <f>IF(A120="","",IF(VLOOKUP(A120,[9]令和6年度契約状況調査票!$F:$AW,26,FALSE)="①公益社団法人","公社",IF(VLOOKUP(A120,[9]令和6年度契約状況調査票!$F:$AW,26,FALSE)="②公益財団法人","公財","")))</f>
        <v/>
      </c>
      <c r="M120" s="5" t="str">
        <f>IF(A120="","",VLOOKUP(A120,[9]令和6年度契約状況調査票!$F:$AW,27,FALSE))</f>
        <v/>
      </c>
      <c r="N120" s="18" t="str">
        <f>IF(A120="","",IF(VLOOKUP(A120,[9]令和6年度契約状況調査票!$F:$AW,12,FALSE)="国所管",VLOOKUP(A120,[9]令和6年度契約状況調査票!$F:$AW,23,FALSE),""))</f>
        <v/>
      </c>
      <c r="O120" s="6" t="str">
        <f>IF(A120="","",IF(AND(Q120="○",P120="分担契約/単価契約"),"単価契約"&amp;CHAR(10)&amp;"予定調達総額 "&amp;TEXT(VLOOKUP(A120,[9]令和6年度契約状況調査票!$F:$AW,15,FALSE),"#,##0円")&amp;"(B)"&amp;CHAR(10)&amp;"分担契約"&amp;CHAR(10)&amp;VLOOKUP(A120,[9]令和6年度契約状況調査票!$F:$AW,31,FALSE),IF(AND(Q120="○",P120="分担契約"),"分担契約"&amp;CHAR(10)&amp;"契約総額 "&amp;TEXT(VLOOKUP(A120,[9]令和6年度契約状況調査票!$F:$AW,15,FALSE),"#,##0円")&amp;"(B)"&amp;CHAR(10)&amp;VLOOKUP(A120,[9]令和6年度契約状況調査票!$F:$AW,31,FALSE),(IF(P120="分担契約/単価契約","単価契約"&amp;CHAR(10)&amp;"予定調達総額 "&amp;TEXT(VLOOKUP(A120,[9]令和6年度契約状況調査票!$F:$AW,15,FALSE),"#,##0円")&amp;CHAR(10)&amp;"分担契約"&amp;CHAR(10)&amp;VLOOKUP(A120,[9]令和6年度契約状況調査票!$F:$AW,31,FALSE),IF(P120="分担契約","分担契約"&amp;CHAR(10)&amp;"契約総額 "&amp;TEXT(VLOOKUP(A120,[9]令和6年度契約状況調査票!$F:$AW,15,FALSE),"#,##0円")&amp;CHAR(10)&amp;VLOOKUP(A120,[9]令和6年度契約状況調査票!$F:$AW,31,FALSE),IF(P120="単価契約","単価契約"&amp;CHAR(10)&amp;"予定調達総額 "&amp;TEXT(VLOOKUP(A120,[9]令和6年度契約状況調査票!$F:$AW,15,FALSE),"#,##0円")&amp;CHAR(10)&amp;VLOOKUP(A120,[9]令和6年度契約状況調査票!$F:$AW,31,FALSE),VLOOKUP(A120,[9]令和6年度契約状況調査票!$F:$AW,31,FALSE))))))))</f>
        <v/>
      </c>
      <c r="P120" s="12" t="str">
        <f>IF(A120="","",VLOOKUP(A120,[9]令和6年度契約状況調査票!$F:$CE,52,FALSE))</f>
        <v/>
      </c>
    </row>
    <row r="121" spans="1:16" ht="60" customHeight="1">
      <c r="A121" s="7" t="str">
        <f>IF(MAX([9]令和6年度契約状況調査票!F28:F140)&gt;=ROW()-5,ROW()-5,"")</f>
        <v/>
      </c>
      <c r="B121" s="2" t="str">
        <f>IF(A121="","",VLOOKUP(A121,[9]令和6年度契約状況調査票!$F:$AW,4,FALSE))</f>
        <v/>
      </c>
      <c r="C121" s="1" t="str">
        <f>IF(A121="","",VLOOKUP(A121,[9]令和6年度契約状況調査票!$F:$AW,5,FALSE))</f>
        <v/>
      </c>
      <c r="D121" s="16" t="str">
        <f>IF(A121="","",VLOOKUP(A121,[9]令和6年度契約状況調査票!$F:$AW,8,FALSE))</f>
        <v/>
      </c>
      <c r="E121" s="2" t="str">
        <f>IF(A121="","",VLOOKUP(A121,[9]令和6年度契約状況調査票!$F:$AW,9,FALSE))</f>
        <v/>
      </c>
      <c r="F121" s="3" t="str">
        <f>IF(A121="","",VLOOKUP(A121,[9]令和6年度契約状況調査票!$F:$AW,10,FALSE))</f>
        <v/>
      </c>
      <c r="G121" s="17" t="str">
        <f>IF(A121="","",VLOOKUP(A121,[9]令和6年度契約状況調査票!$F:$AW,30,FALSE))</f>
        <v/>
      </c>
      <c r="H121" s="4" t="str">
        <f>IF(A121="","",IF(VLOOKUP(A121,[9]令和6年度契約状況調査票!$F:$AW,13,FALSE)="他官署で調達手続きを実施のため","他官署で調達手続きを実施のため",IF(VLOOKUP(A121,[9]令和6年度契約状況調査票!$F:$AW,20,FALSE)="②同種の他の契約の予定価格を類推されるおそれがあるため公表しない","同種の他の契約の予定価格を類推されるおそれがあるため公表しない",IF(VLOOKUP(A121,[9]令和6年度契約状況調査票!$F:$AW,20,FALSE)="－","－",IF(VLOOKUP(A121,[9]令和6年度契約状況調査票!$F:$AW,6,FALSE)&lt;&gt;"",TEXT(VLOOKUP(A121,[9]令和6年度契約状況調査票!$F:$AW,13,FALSE),"#,##0円")&amp;CHAR(10)&amp;"(A)",VLOOKUP(A121,[9]令和6年度契約状況調査票!$F:$AW,13,FALSE))))))</f>
        <v/>
      </c>
      <c r="I121" s="4" t="str">
        <f>IF(A121="","",VLOOKUP(A121,[9]令和6年度契約状況調査票!$F:$AW,14,FALSE))</f>
        <v/>
      </c>
      <c r="J121" s="5" t="str">
        <f>IF(A121="","",IF(VLOOKUP(A121,[9]令和6年度契約状況調査票!$F:$AW,13,FALSE)="他官署で調達手続きを実施のため","－",IF(VLOOKUP(A121,[9]令和6年度契約状況調査票!$F:$AW,20,FALSE)="②同種の他の契約の予定価格を類推されるおそれがあるため公表しない","－",IF(VLOOKUP(A121,[9]令和6年度契約状況調査票!$F:$AW,20,FALSE)="－","－",IF(VLOOKUP(A121,[9]令和6年度契約状況調査票!$F:$AW,6,FALSE)&lt;&gt;"",TEXT(VLOOKUP(A121,[9]令和6年度契約状況調査票!$F:$AW,16,FALSE),"#.0%")&amp;CHAR(10)&amp;"(B/A×100)",VLOOKUP(A121,[9]令和6年度契約状況調査票!$F:$AW,16,FALSE))))))</f>
        <v/>
      </c>
      <c r="K121" s="18"/>
      <c r="L121" s="5" t="str">
        <f>IF(A121="","",IF(VLOOKUP(A121,[9]令和6年度契約状況調査票!$F:$AW,26,FALSE)="①公益社団法人","公社",IF(VLOOKUP(A121,[9]令和6年度契約状況調査票!$F:$AW,26,FALSE)="②公益財団法人","公財","")))</f>
        <v/>
      </c>
      <c r="M121" s="5" t="str">
        <f>IF(A121="","",VLOOKUP(A121,[9]令和6年度契約状況調査票!$F:$AW,27,FALSE))</f>
        <v/>
      </c>
      <c r="N121" s="18" t="str">
        <f>IF(A121="","",IF(VLOOKUP(A121,[9]令和6年度契約状況調査票!$F:$AW,12,FALSE)="国所管",VLOOKUP(A121,[9]令和6年度契約状況調査票!$F:$AW,23,FALSE),""))</f>
        <v/>
      </c>
      <c r="O121" s="6" t="str">
        <f>IF(A121="","",IF(AND(Q121="○",P121="分担契約/単価契約"),"単価契約"&amp;CHAR(10)&amp;"予定調達総額 "&amp;TEXT(VLOOKUP(A121,[9]令和6年度契約状況調査票!$F:$AW,15,FALSE),"#,##0円")&amp;"(B)"&amp;CHAR(10)&amp;"分担契約"&amp;CHAR(10)&amp;VLOOKUP(A121,[9]令和6年度契約状況調査票!$F:$AW,31,FALSE),IF(AND(Q121="○",P121="分担契約"),"分担契約"&amp;CHAR(10)&amp;"契約総額 "&amp;TEXT(VLOOKUP(A121,[9]令和6年度契約状況調査票!$F:$AW,15,FALSE),"#,##0円")&amp;"(B)"&amp;CHAR(10)&amp;VLOOKUP(A121,[9]令和6年度契約状況調査票!$F:$AW,31,FALSE),(IF(P121="分担契約/単価契約","単価契約"&amp;CHAR(10)&amp;"予定調達総額 "&amp;TEXT(VLOOKUP(A121,[9]令和6年度契約状況調査票!$F:$AW,15,FALSE),"#,##0円")&amp;CHAR(10)&amp;"分担契約"&amp;CHAR(10)&amp;VLOOKUP(A121,[9]令和6年度契約状況調査票!$F:$AW,31,FALSE),IF(P121="分担契約","分担契約"&amp;CHAR(10)&amp;"契約総額 "&amp;TEXT(VLOOKUP(A121,[9]令和6年度契約状況調査票!$F:$AW,15,FALSE),"#,##0円")&amp;CHAR(10)&amp;VLOOKUP(A121,[9]令和6年度契約状況調査票!$F:$AW,31,FALSE),IF(P121="単価契約","単価契約"&amp;CHAR(10)&amp;"予定調達総額 "&amp;TEXT(VLOOKUP(A121,[9]令和6年度契約状況調査票!$F:$AW,15,FALSE),"#,##0円")&amp;CHAR(10)&amp;VLOOKUP(A121,[9]令和6年度契約状況調査票!$F:$AW,31,FALSE),VLOOKUP(A121,[9]令和6年度契約状況調査票!$F:$AW,31,FALSE))))))))</f>
        <v/>
      </c>
      <c r="P121" s="12" t="str">
        <f>IF(A121="","",VLOOKUP(A121,[9]令和6年度契約状況調査票!$F:$CE,52,FALSE))</f>
        <v/>
      </c>
    </row>
    <row r="122" spans="1:16" ht="60" customHeight="1">
      <c r="A122" s="7" t="str">
        <f>IF(MAX([9]令和6年度契約状況調査票!F28:F141)&gt;=ROW()-5,ROW()-5,"")</f>
        <v/>
      </c>
      <c r="B122" s="2" t="str">
        <f>IF(A122="","",VLOOKUP(A122,[9]令和6年度契約状況調査票!$F:$AW,4,FALSE))</f>
        <v/>
      </c>
      <c r="C122" s="1" t="str">
        <f>IF(A122="","",VLOOKUP(A122,[9]令和6年度契約状況調査票!$F:$AW,5,FALSE))</f>
        <v/>
      </c>
      <c r="D122" s="16" t="str">
        <f>IF(A122="","",VLOOKUP(A122,[9]令和6年度契約状況調査票!$F:$AW,8,FALSE))</f>
        <v/>
      </c>
      <c r="E122" s="2" t="str">
        <f>IF(A122="","",VLOOKUP(A122,[9]令和6年度契約状況調査票!$F:$AW,9,FALSE))</f>
        <v/>
      </c>
      <c r="F122" s="3" t="str">
        <f>IF(A122="","",VLOOKUP(A122,[9]令和6年度契約状況調査票!$F:$AW,10,FALSE))</f>
        <v/>
      </c>
      <c r="G122" s="17" t="str">
        <f>IF(A122="","",VLOOKUP(A122,[9]令和6年度契約状況調査票!$F:$AW,30,FALSE))</f>
        <v/>
      </c>
      <c r="H122" s="4" t="str">
        <f>IF(A122="","",IF(VLOOKUP(A122,[9]令和6年度契約状況調査票!$F:$AW,13,FALSE)="他官署で調達手続きを実施のため","他官署で調達手続きを実施のため",IF(VLOOKUP(A122,[9]令和6年度契約状況調査票!$F:$AW,20,FALSE)="②同種の他の契約の予定価格を類推されるおそれがあるため公表しない","同種の他の契約の予定価格を類推されるおそれがあるため公表しない",IF(VLOOKUP(A122,[9]令和6年度契約状況調査票!$F:$AW,20,FALSE)="－","－",IF(VLOOKUP(A122,[9]令和6年度契約状況調査票!$F:$AW,6,FALSE)&lt;&gt;"",TEXT(VLOOKUP(A122,[9]令和6年度契約状況調査票!$F:$AW,13,FALSE),"#,##0円")&amp;CHAR(10)&amp;"(A)",VLOOKUP(A122,[9]令和6年度契約状況調査票!$F:$AW,13,FALSE))))))</f>
        <v/>
      </c>
      <c r="I122" s="4" t="str">
        <f>IF(A122="","",VLOOKUP(A122,[9]令和6年度契約状況調査票!$F:$AW,14,FALSE))</f>
        <v/>
      </c>
      <c r="J122" s="5" t="str">
        <f>IF(A122="","",IF(VLOOKUP(A122,[9]令和6年度契約状況調査票!$F:$AW,13,FALSE)="他官署で調達手続きを実施のため","－",IF(VLOOKUP(A122,[9]令和6年度契約状況調査票!$F:$AW,20,FALSE)="②同種の他の契約の予定価格を類推されるおそれがあるため公表しない","－",IF(VLOOKUP(A122,[9]令和6年度契約状況調査票!$F:$AW,20,FALSE)="－","－",IF(VLOOKUP(A122,[9]令和6年度契約状況調査票!$F:$AW,6,FALSE)&lt;&gt;"",TEXT(VLOOKUP(A122,[9]令和6年度契約状況調査票!$F:$AW,16,FALSE),"#.0%")&amp;CHAR(10)&amp;"(B/A×100)",VLOOKUP(A122,[9]令和6年度契約状況調査票!$F:$AW,16,FALSE))))))</f>
        <v/>
      </c>
      <c r="K122" s="18"/>
      <c r="L122" s="5" t="str">
        <f>IF(A122="","",IF(VLOOKUP(A122,[9]令和6年度契約状況調査票!$F:$AW,26,FALSE)="①公益社団法人","公社",IF(VLOOKUP(A122,[9]令和6年度契約状況調査票!$F:$AW,26,FALSE)="②公益財団法人","公財","")))</f>
        <v/>
      </c>
      <c r="M122" s="5" t="str">
        <f>IF(A122="","",VLOOKUP(A122,[9]令和6年度契約状況調査票!$F:$AW,27,FALSE))</f>
        <v/>
      </c>
      <c r="N122" s="18" t="str">
        <f>IF(A122="","",IF(VLOOKUP(A122,[9]令和6年度契約状況調査票!$F:$AW,12,FALSE)="国所管",VLOOKUP(A122,[9]令和6年度契約状況調査票!$F:$AW,23,FALSE),""))</f>
        <v/>
      </c>
      <c r="O122" s="6" t="str">
        <f>IF(A122="","",IF(AND(Q122="○",P122="分担契約/単価契約"),"単価契約"&amp;CHAR(10)&amp;"予定調達総額 "&amp;TEXT(VLOOKUP(A122,[9]令和6年度契約状況調査票!$F:$AW,15,FALSE),"#,##0円")&amp;"(B)"&amp;CHAR(10)&amp;"分担契約"&amp;CHAR(10)&amp;VLOOKUP(A122,[9]令和6年度契約状況調査票!$F:$AW,31,FALSE),IF(AND(Q122="○",P122="分担契約"),"分担契約"&amp;CHAR(10)&amp;"契約総額 "&amp;TEXT(VLOOKUP(A122,[9]令和6年度契約状況調査票!$F:$AW,15,FALSE),"#,##0円")&amp;"(B)"&amp;CHAR(10)&amp;VLOOKUP(A122,[9]令和6年度契約状況調査票!$F:$AW,31,FALSE),(IF(P122="分担契約/単価契約","単価契約"&amp;CHAR(10)&amp;"予定調達総額 "&amp;TEXT(VLOOKUP(A122,[9]令和6年度契約状況調査票!$F:$AW,15,FALSE),"#,##0円")&amp;CHAR(10)&amp;"分担契約"&amp;CHAR(10)&amp;VLOOKUP(A122,[9]令和6年度契約状況調査票!$F:$AW,31,FALSE),IF(P122="分担契約","分担契約"&amp;CHAR(10)&amp;"契約総額 "&amp;TEXT(VLOOKUP(A122,[9]令和6年度契約状況調査票!$F:$AW,15,FALSE),"#,##0円")&amp;CHAR(10)&amp;VLOOKUP(A122,[9]令和6年度契約状況調査票!$F:$AW,31,FALSE),IF(P122="単価契約","単価契約"&amp;CHAR(10)&amp;"予定調達総額 "&amp;TEXT(VLOOKUP(A122,[9]令和6年度契約状況調査票!$F:$AW,15,FALSE),"#,##0円")&amp;CHAR(10)&amp;VLOOKUP(A122,[9]令和6年度契約状況調査票!$F:$AW,31,FALSE),VLOOKUP(A122,[9]令和6年度契約状況調査票!$F:$AW,31,FALSE))))))))</f>
        <v/>
      </c>
      <c r="P122" s="12" t="str">
        <f>IF(A122="","",VLOOKUP(A122,[9]令和6年度契約状況調査票!$F:$CE,52,FALSE))</f>
        <v/>
      </c>
    </row>
    <row r="123" spans="1:16" ht="60" customHeight="1">
      <c r="A123" s="7" t="str">
        <f>IF(MAX([9]令和6年度契約状況調査票!F28:F142)&gt;=ROW()-5,ROW()-5,"")</f>
        <v/>
      </c>
      <c r="B123" s="2" t="str">
        <f>IF(A123="","",VLOOKUP(A123,[9]令和6年度契約状況調査票!$F:$AW,4,FALSE))</f>
        <v/>
      </c>
      <c r="C123" s="1" t="str">
        <f>IF(A123="","",VLOOKUP(A123,[9]令和6年度契約状況調査票!$F:$AW,5,FALSE))</f>
        <v/>
      </c>
      <c r="D123" s="16" t="str">
        <f>IF(A123="","",VLOOKUP(A123,[9]令和6年度契約状況調査票!$F:$AW,8,FALSE))</f>
        <v/>
      </c>
      <c r="E123" s="2" t="str">
        <f>IF(A123="","",VLOOKUP(A123,[9]令和6年度契約状況調査票!$F:$AW,9,FALSE))</f>
        <v/>
      </c>
      <c r="F123" s="3" t="str">
        <f>IF(A123="","",VLOOKUP(A123,[9]令和6年度契約状況調査票!$F:$AW,10,FALSE))</f>
        <v/>
      </c>
      <c r="G123" s="17" t="str">
        <f>IF(A123="","",VLOOKUP(A123,[9]令和6年度契約状況調査票!$F:$AW,30,FALSE))</f>
        <v/>
      </c>
      <c r="H123" s="4" t="str">
        <f>IF(A123="","",IF(VLOOKUP(A123,[9]令和6年度契約状況調査票!$F:$AW,13,FALSE)="他官署で調達手続きを実施のため","他官署で調達手続きを実施のため",IF(VLOOKUP(A123,[9]令和6年度契約状況調査票!$F:$AW,20,FALSE)="②同種の他の契約の予定価格を類推されるおそれがあるため公表しない","同種の他の契約の予定価格を類推されるおそれがあるため公表しない",IF(VLOOKUP(A123,[9]令和6年度契約状況調査票!$F:$AW,20,FALSE)="－","－",IF(VLOOKUP(A123,[9]令和6年度契約状況調査票!$F:$AW,6,FALSE)&lt;&gt;"",TEXT(VLOOKUP(A123,[9]令和6年度契約状況調査票!$F:$AW,13,FALSE),"#,##0円")&amp;CHAR(10)&amp;"(A)",VLOOKUP(A123,[9]令和6年度契約状況調査票!$F:$AW,13,FALSE))))))</f>
        <v/>
      </c>
      <c r="I123" s="4" t="str">
        <f>IF(A123="","",VLOOKUP(A123,[9]令和6年度契約状況調査票!$F:$AW,14,FALSE))</f>
        <v/>
      </c>
      <c r="J123" s="5" t="str">
        <f>IF(A123="","",IF(VLOOKUP(A123,[9]令和6年度契約状況調査票!$F:$AW,13,FALSE)="他官署で調達手続きを実施のため","－",IF(VLOOKUP(A123,[9]令和6年度契約状況調査票!$F:$AW,20,FALSE)="②同種の他の契約の予定価格を類推されるおそれがあるため公表しない","－",IF(VLOOKUP(A123,[9]令和6年度契約状況調査票!$F:$AW,20,FALSE)="－","－",IF(VLOOKUP(A123,[9]令和6年度契約状況調査票!$F:$AW,6,FALSE)&lt;&gt;"",TEXT(VLOOKUP(A123,[9]令和6年度契約状況調査票!$F:$AW,16,FALSE),"#.0%")&amp;CHAR(10)&amp;"(B/A×100)",VLOOKUP(A123,[9]令和6年度契約状況調査票!$F:$AW,16,FALSE))))))</f>
        <v/>
      </c>
      <c r="K123" s="18"/>
      <c r="L123" s="5" t="str">
        <f>IF(A123="","",IF(VLOOKUP(A123,[9]令和6年度契約状況調査票!$F:$AW,26,FALSE)="①公益社団法人","公社",IF(VLOOKUP(A123,[9]令和6年度契約状況調査票!$F:$AW,26,FALSE)="②公益財団法人","公財","")))</f>
        <v/>
      </c>
      <c r="M123" s="5" t="str">
        <f>IF(A123="","",VLOOKUP(A123,[9]令和6年度契約状況調査票!$F:$AW,27,FALSE))</f>
        <v/>
      </c>
      <c r="N123" s="18" t="str">
        <f>IF(A123="","",IF(VLOOKUP(A123,[9]令和6年度契約状況調査票!$F:$AW,12,FALSE)="国所管",VLOOKUP(A123,[9]令和6年度契約状況調査票!$F:$AW,23,FALSE),""))</f>
        <v/>
      </c>
      <c r="O123" s="6" t="str">
        <f>IF(A123="","",IF(AND(Q123="○",P123="分担契約/単価契約"),"単価契約"&amp;CHAR(10)&amp;"予定調達総額 "&amp;TEXT(VLOOKUP(A123,[9]令和6年度契約状況調査票!$F:$AW,15,FALSE),"#,##0円")&amp;"(B)"&amp;CHAR(10)&amp;"分担契約"&amp;CHAR(10)&amp;VLOOKUP(A123,[9]令和6年度契約状況調査票!$F:$AW,31,FALSE),IF(AND(Q123="○",P123="分担契約"),"分担契約"&amp;CHAR(10)&amp;"契約総額 "&amp;TEXT(VLOOKUP(A123,[9]令和6年度契約状況調査票!$F:$AW,15,FALSE),"#,##0円")&amp;"(B)"&amp;CHAR(10)&amp;VLOOKUP(A123,[9]令和6年度契約状況調査票!$F:$AW,31,FALSE),(IF(P123="分担契約/単価契約","単価契約"&amp;CHAR(10)&amp;"予定調達総額 "&amp;TEXT(VLOOKUP(A123,[9]令和6年度契約状況調査票!$F:$AW,15,FALSE),"#,##0円")&amp;CHAR(10)&amp;"分担契約"&amp;CHAR(10)&amp;VLOOKUP(A123,[9]令和6年度契約状況調査票!$F:$AW,31,FALSE),IF(P123="分担契約","分担契約"&amp;CHAR(10)&amp;"契約総額 "&amp;TEXT(VLOOKUP(A123,[9]令和6年度契約状況調査票!$F:$AW,15,FALSE),"#,##0円")&amp;CHAR(10)&amp;VLOOKUP(A123,[9]令和6年度契約状況調査票!$F:$AW,31,FALSE),IF(P123="単価契約","単価契約"&amp;CHAR(10)&amp;"予定調達総額 "&amp;TEXT(VLOOKUP(A123,[9]令和6年度契約状況調査票!$F:$AW,15,FALSE),"#,##0円")&amp;CHAR(10)&amp;VLOOKUP(A123,[9]令和6年度契約状況調査票!$F:$AW,31,FALSE),VLOOKUP(A123,[9]令和6年度契約状況調査票!$F:$AW,31,FALSE))))))))</f>
        <v/>
      </c>
      <c r="P123" s="12" t="str">
        <f>IF(A123="","",VLOOKUP(A123,[9]令和6年度契約状況調査票!$F:$CE,52,FALSE))</f>
        <v/>
      </c>
    </row>
    <row r="124" spans="1:16" ht="60" customHeight="1">
      <c r="A124" s="7" t="str">
        <f>IF(MAX([9]令和6年度契約状況調査票!F28:F143)&gt;=ROW()-5,ROW()-5,"")</f>
        <v/>
      </c>
      <c r="B124" s="2" t="str">
        <f>IF(A124="","",VLOOKUP(A124,[9]令和6年度契約状況調査票!$F:$AW,4,FALSE))</f>
        <v/>
      </c>
      <c r="C124" s="1" t="str">
        <f>IF(A124="","",VLOOKUP(A124,[9]令和6年度契約状況調査票!$F:$AW,5,FALSE))</f>
        <v/>
      </c>
      <c r="D124" s="16" t="str">
        <f>IF(A124="","",VLOOKUP(A124,[9]令和6年度契約状況調査票!$F:$AW,8,FALSE))</f>
        <v/>
      </c>
      <c r="E124" s="2" t="str">
        <f>IF(A124="","",VLOOKUP(A124,[9]令和6年度契約状況調査票!$F:$AW,9,FALSE))</f>
        <v/>
      </c>
      <c r="F124" s="3" t="str">
        <f>IF(A124="","",VLOOKUP(A124,[9]令和6年度契約状況調査票!$F:$AW,10,FALSE))</f>
        <v/>
      </c>
      <c r="G124" s="17" t="str">
        <f>IF(A124="","",VLOOKUP(A124,[9]令和6年度契約状況調査票!$F:$AW,30,FALSE))</f>
        <v/>
      </c>
      <c r="H124" s="4" t="str">
        <f>IF(A124="","",IF(VLOOKUP(A124,[9]令和6年度契約状況調査票!$F:$AW,13,FALSE)="他官署で調達手続きを実施のため","他官署で調達手続きを実施のため",IF(VLOOKUP(A124,[9]令和6年度契約状況調査票!$F:$AW,20,FALSE)="②同種の他の契約の予定価格を類推されるおそれがあるため公表しない","同種の他の契約の予定価格を類推されるおそれがあるため公表しない",IF(VLOOKUP(A124,[9]令和6年度契約状況調査票!$F:$AW,20,FALSE)="－","－",IF(VLOOKUP(A124,[9]令和6年度契約状況調査票!$F:$AW,6,FALSE)&lt;&gt;"",TEXT(VLOOKUP(A124,[9]令和6年度契約状況調査票!$F:$AW,13,FALSE),"#,##0円")&amp;CHAR(10)&amp;"(A)",VLOOKUP(A124,[9]令和6年度契約状況調査票!$F:$AW,13,FALSE))))))</f>
        <v/>
      </c>
      <c r="I124" s="4" t="str">
        <f>IF(A124="","",VLOOKUP(A124,[9]令和6年度契約状況調査票!$F:$AW,14,FALSE))</f>
        <v/>
      </c>
      <c r="J124" s="5" t="str">
        <f>IF(A124="","",IF(VLOOKUP(A124,[9]令和6年度契約状況調査票!$F:$AW,13,FALSE)="他官署で調達手続きを実施のため","－",IF(VLOOKUP(A124,[9]令和6年度契約状況調査票!$F:$AW,20,FALSE)="②同種の他の契約の予定価格を類推されるおそれがあるため公表しない","－",IF(VLOOKUP(A124,[9]令和6年度契約状況調査票!$F:$AW,20,FALSE)="－","－",IF(VLOOKUP(A124,[9]令和6年度契約状況調査票!$F:$AW,6,FALSE)&lt;&gt;"",TEXT(VLOOKUP(A124,[9]令和6年度契約状況調査票!$F:$AW,16,FALSE),"#.0%")&amp;CHAR(10)&amp;"(B/A×100)",VLOOKUP(A124,[9]令和6年度契約状況調査票!$F:$AW,16,FALSE))))))</f>
        <v/>
      </c>
      <c r="K124" s="18"/>
      <c r="L124" s="5" t="str">
        <f>IF(A124="","",IF(VLOOKUP(A124,[9]令和6年度契約状況調査票!$F:$AW,26,FALSE)="①公益社団法人","公社",IF(VLOOKUP(A124,[9]令和6年度契約状況調査票!$F:$AW,26,FALSE)="②公益財団法人","公財","")))</f>
        <v/>
      </c>
      <c r="M124" s="5" t="str">
        <f>IF(A124="","",VLOOKUP(A124,[9]令和6年度契約状況調査票!$F:$AW,27,FALSE))</f>
        <v/>
      </c>
      <c r="N124" s="18" t="str">
        <f>IF(A124="","",IF(VLOOKUP(A124,[9]令和6年度契約状況調査票!$F:$AW,12,FALSE)="国所管",VLOOKUP(A124,[9]令和6年度契約状況調査票!$F:$AW,23,FALSE),""))</f>
        <v/>
      </c>
      <c r="O124" s="6" t="str">
        <f>IF(A124="","",IF(AND(Q124="○",P124="分担契約/単価契約"),"単価契約"&amp;CHAR(10)&amp;"予定調達総額 "&amp;TEXT(VLOOKUP(A124,[9]令和6年度契約状況調査票!$F:$AW,15,FALSE),"#,##0円")&amp;"(B)"&amp;CHAR(10)&amp;"分担契約"&amp;CHAR(10)&amp;VLOOKUP(A124,[9]令和6年度契約状況調査票!$F:$AW,31,FALSE),IF(AND(Q124="○",P124="分担契約"),"分担契約"&amp;CHAR(10)&amp;"契約総額 "&amp;TEXT(VLOOKUP(A124,[9]令和6年度契約状況調査票!$F:$AW,15,FALSE),"#,##0円")&amp;"(B)"&amp;CHAR(10)&amp;VLOOKUP(A124,[9]令和6年度契約状況調査票!$F:$AW,31,FALSE),(IF(P124="分担契約/単価契約","単価契約"&amp;CHAR(10)&amp;"予定調達総額 "&amp;TEXT(VLOOKUP(A124,[9]令和6年度契約状況調査票!$F:$AW,15,FALSE),"#,##0円")&amp;CHAR(10)&amp;"分担契約"&amp;CHAR(10)&amp;VLOOKUP(A124,[9]令和6年度契約状況調査票!$F:$AW,31,FALSE),IF(P124="分担契約","分担契約"&amp;CHAR(10)&amp;"契約総額 "&amp;TEXT(VLOOKUP(A124,[9]令和6年度契約状況調査票!$F:$AW,15,FALSE),"#,##0円")&amp;CHAR(10)&amp;VLOOKUP(A124,[9]令和6年度契約状況調査票!$F:$AW,31,FALSE),IF(P124="単価契約","単価契約"&amp;CHAR(10)&amp;"予定調達総額 "&amp;TEXT(VLOOKUP(A124,[9]令和6年度契約状況調査票!$F:$AW,15,FALSE),"#,##0円")&amp;CHAR(10)&amp;VLOOKUP(A124,[9]令和6年度契約状況調査票!$F:$AW,31,FALSE),VLOOKUP(A124,[9]令和6年度契約状況調査票!$F:$AW,31,FALSE))))))))</f>
        <v/>
      </c>
      <c r="P124" s="12" t="str">
        <f>IF(A124="","",VLOOKUP(A124,[9]令和6年度契約状況調査票!$F:$CE,52,FALSE))</f>
        <v/>
      </c>
    </row>
    <row r="125" spans="1:16" ht="60" customHeight="1">
      <c r="A125" s="7" t="str">
        <f>IF(MAX([9]令和6年度契約状況調査票!F28:F144)&gt;=ROW()-5,ROW()-5,"")</f>
        <v/>
      </c>
      <c r="B125" s="2" t="str">
        <f>IF(A125="","",VLOOKUP(A125,[9]令和6年度契約状況調査票!$F:$AW,4,FALSE))</f>
        <v/>
      </c>
      <c r="C125" s="1" t="str">
        <f>IF(A125="","",VLOOKUP(A125,[9]令和6年度契約状況調査票!$F:$AW,5,FALSE))</f>
        <v/>
      </c>
      <c r="D125" s="16" t="str">
        <f>IF(A125="","",VLOOKUP(A125,[9]令和6年度契約状況調査票!$F:$AW,8,FALSE))</f>
        <v/>
      </c>
      <c r="E125" s="2" t="str">
        <f>IF(A125="","",VLOOKUP(A125,[9]令和6年度契約状況調査票!$F:$AW,9,FALSE))</f>
        <v/>
      </c>
      <c r="F125" s="3" t="str">
        <f>IF(A125="","",VLOOKUP(A125,[9]令和6年度契約状況調査票!$F:$AW,10,FALSE))</f>
        <v/>
      </c>
      <c r="G125" s="17" t="str">
        <f>IF(A125="","",VLOOKUP(A125,[9]令和6年度契約状況調査票!$F:$AW,30,FALSE))</f>
        <v/>
      </c>
      <c r="H125" s="4" t="str">
        <f>IF(A125="","",IF(VLOOKUP(A125,[9]令和6年度契約状況調査票!$F:$AW,13,FALSE)="他官署で調達手続きを実施のため","他官署で調達手続きを実施のため",IF(VLOOKUP(A125,[9]令和6年度契約状況調査票!$F:$AW,20,FALSE)="②同種の他の契約の予定価格を類推されるおそれがあるため公表しない","同種の他の契約の予定価格を類推されるおそれがあるため公表しない",IF(VLOOKUP(A125,[9]令和6年度契約状況調査票!$F:$AW,20,FALSE)="－","－",IF(VLOOKUP(A125,[9]令和6年度契約状況調査票!$F:$AW,6,FALSE)&lt;&gt;"",TEXT(VLOOKUP(A125,[9]令和6年度契約状況調査票!$F:$AW,13,FALSE),"#,##0円")&amp;CHAR(10)&amp;"(A)",VLOOKUP(A125,[9]令和6年度契約状況調査票!$F:$AW,13,FALSE))))))</f>
        <v/>
      </c>
      <c r="I125" s="4" t="str">
        <f>IF(A125="","",VLOOKUP(A125,[9]令和6年度契約状況調査票!$F:$AW,14,FALSE))</f>
        <v/>
      </c>
      <c r="J125" s="5" t="str">
        <f>IF(A125="","",IF(VLOOKUP(A125,[9]令和6年度契約状況調査票!$F:$AW,13,FALSE)="他官署で調達手続きを実施のため","－",IF(VLOOKUP(A125,[9]令和6年度契約状況調査票!$F:$AW,20,FALSE)="②同種の他の契約の予定価格を類推されるおそれがあるため公表しない","－",IF(VLOOKUP(A125,[9]令和6年度契約状況調査票!$F:$AW,20,FALSE)="－","－",IF(VLOOKUP(A125,[9]令和6年度契約状況調査票!$F:$AW,6,FALSE)&lt;&gt;"",TEXT(VLOOKUP(A125,[9]令和6年度契約状況調査票!$F:$AW,16,FALSE),"#.0%")&amp;CHAR(10)&amp;"(B/A×100)",VLOOKUP(A125,[9]令和6年度契約状況調査票!$F:$AW,16,FALSE))))))</f>
        <v/>
      </c>
      <c r="K125" s="18"/>
      <c r="L125" s="5" t="str">
        <f>IF(A125="","",IF(VLOOKUP(A125,[9]令和6年度契約状況調査票!$F:$AW,26,FALSE)="①公益社団法人","公社",IF(VLOOKUP(A125,[9]令和6年度契約状況調査票!$F:$AW,26,FALSE)="②公益財団法人","公財","")))</f>
        <v/>
      </c>
      <c r="M125" s="5" t="str">
        <f>IF(A125="","",VLOOKUP(A125,[9]令和6年度契約状況調査票!$F:$AW,27,FALSE))</f>
        <v/>
      </c>
      <c r="N125" s="18" t="str">
        <f>IF(A125="","",IF(VLOOKUP(A125,[9]令和6年度契約状況調査票!$F:$AW,12,FALSE)="国所管",VLOOKUP(A125,[9]令和6年度契約状況調査票!$F:$AW,23,FALSE),""))</f>
        <v/>
      </c>
      <c r="O125" s="6" t="str">
        <f>IF(A125="","",IF(AND(Q125="○",P125="分担契約/単価契約"),"単価契約"&amp;CHAR(10)&amp;"予定調達総額 "&amp;TEXT(VLOOKUP(A125,[9]令和6年度契約状況調査票!$F:$AW,15,FALSE),"#,##0円")&amp;"(B)"&amp;CHAR(10)&amp;"分担契約"&amp;CHAR(10)&amp;VLOOKUP(A125,[9]令和6年度契約状況調査票!$F:$AW,31,FALSE),IF(AND(Q125="○",P125="分担契約"),"分担契約"&amp;CHAR(10)&amp;"契約総額 "&amp;TEXT(VLOOKUP(A125,[9]令和6年度契約状況調査票!$F:$AW,15,FALSE),"#,##0円")&amp;"(B)"&amp;CHAR(10)&amp;VLOOKUP(A125,[9]令和6年度契約状況調査票!$F:$AW,31,FALSE),(IF(P125="分担契約/単価契約","単価契約"&amp;CHAR(10)&amp;"予定調達総額 "&amp;TEXT(VLOOKUP(A125,[9]令和6年度契約状況調査票!$F:$AW,15,FALSE),"#,##0円")&amp;CHAR(10)&amp;"分担契約"&amp;CHAR(10)&amp;VLOOKUP(A125,[9]令和6年度契約状況調査票!$F:$AW,31,FALSE),IF(P125="分担契約","分担契約"&amp;CHAR(10)&amp;"契約総額 "&amp;TEXT(VLOOKUP(A125,[9]令和6年度契約状況調査票!$F:$AW,15,FALSE),"#,##0円")&amp;CHAR(10)&amp;VLOOKUP(A125,[9]令和6年度契約状況調査票!$F:$AW,31,FALSE),IF(P125="単価契約","単価契約"&amp;CHAR(10)&amp;"予定調達総額 "&amp;TEXT(VLOOKUP(A125,[9]令和6年度契約状況調査票!$F:$AW,15,FALSE),"#,##0円")&amp;CHAR(10)&amp;VLOOKUP(A125,[9]令和6年度契約状況調査票!$F:$AW,31,FALSE),VLOOKUP(A125,[9]令和6年度契約状況調査票!$F:$AW,31,FALSE))))))))</f>
        <v/>
      </c>
      <c r="P125" s="12" t="str">
        <f>IF(A125="","",VLOOKUP(A125,[9]令和6年度契約状況調査票!$F:$CE,52,FALSE))</f>
        <v/>
      </c>
    </row>
    <row r="126" spans="1:16" ht="60" customHeight="1">
      <c r="A126" s="7" t="str">
        <f>IF(MAX([9]令和6年度契約状況調査票!F28:F145)&gt;=ROW()-5,ROW()-5,"")</f>
        <v/>
      </c>
      <c r="B126" s="2" t="str">
        <f>IF(A126="","",VLOOKUP(A126,[9]令和6年度契約状況調査票!$F:$AW,4,FALSE))</f>
        <v/>
      </c>
      <c r="C126" s="1" t="str">
        <f>IF(A126="","",VLOOKUP(A126,[9]令和6年度契約状況調査票!$F:$AW,5,FALSE))</f>
        <v/>
      </c>
      <c r="D126" s="16" t="str">
        <f>IF(A126="","",VLOOKUP(A126,[9]令和6年度契約状況調査票!$F:$AW,8,FALSE))</f>
        <v/>
      </c>
      <c r="E126" s="2" t="str">
        <f>IF(A126="","",VLOOKUP(A126,[9]令和6年度契約状況調査票!$F:$AW,9,FALSE))</f>
        <v/>
      </c>
      <c r="F126" s="3" t="str">
        <f>IF(A126="","",VLOOKUP(A126,[9]令和6年度契約状況調査票!$F:$AW,10,FALSE))</f>
        <v/>
      </c>
      <c r="G126" s="17" t="str">
        <f>IF(A126="","",VLOOKUP(A126,[9]令和6年度契約状況調査票!$F:$AW,30,FALSE))</f>
        <v/>
      </c>
      <c r="H126" s="4" t="str">
        <f>IF(A126="","",IF(VLOOKUP(A126,[9]令和6年度契約状況調査票!$F:$AW,13,FALSE)="他官署で調達手続きを実施のため","他官署で調達手続きを実施のため",IF(VLOOKUP(A126,[9]令和6年度契約状況調査票!$F:$AW,20,FALSE)="②同種の他の契約の予定価格を類推されるおそれがあるため公表しない","同種の他の契約の予定価格を類推されるおそれがあるため公表しない",IF(VLOOKUP(A126,[9]令和6年度契約状況調査票!$F:$AW,20,FALSE)="－","－",IF(VLOOKUP(A126,[9]令和6年度契約状況調査票!$F:$AW,6,FALSE)&lt;&gt;"",TEXT(VLOOKUP(A126,[9]令和6年度契約状況調査票!$F:$AW,13,FALSE),"#,##0円")&amp;CHAR(10)&amp;"(A)",VLOOKUP(A126,[9]令和6年度契約状況調査票!$F:$AW,13,FALSE))))))</f>
        <v/>
      </c>
      <c r="I126" s="4" t="str">
        <f>IF(A126="","",VLOOKUP(A126,[9]令和6年度契約状況調査票!$F:$AW,14,FALSE))</f>
        <v/>
      </c>
      <c r="J126" s="5" t="str">
        <f>IF(A126="","",IF(VLOOKUP(A126,[9]令和6年度契約状況調査票!$F:$AW,13,FALSE)="他官署で調達手続きを実施のため","－",IF(VLOOKUP(A126,[9]令和6年度契約状況調査票!$F:$AW,20,FALSE)="②同種の他の契約の予定価格を類推されるおそれがあるため公表しない","－",IF(VLOOKUP(A126,[9]令和6年度契約状況調査票!$F:$AW,20,FALSE)="－","－",IF(VLOOKUP(A126,[9]令和6年度契約状況調査票!$F:$AW,6,FALSE)&lt;&gt;"",TEXT(VLOOKUP(A126,[9]令和6年度契約状況調査票!$F:$AW,16,FALSE),"#.0%")&amp;CHAR(10)&amp;"(B/A×100)",VLOOKUP(A126,[9]令和6年度契約状況調査票!$F:$AW,16,FALSE))))))</f>
        <v/>
      </c>
      <c r="K126" s="18"/>
      <c r="L126" s="5" t="str">
        <f>IF(A126="","",IF(VLOOKUP(A126,[9]令和6年度契約状況調査票!$F:$AW,26,FALSE)="①公益社団法人","公社",IF(VLOOKUP(A126,[9]令和6年度契約状況調査票!$F:$AW,26,FALSE)="②公益財団法人","公財","")))</f>
        <v/>
      </c>
      <c r="M126" s="5" t="str">
        <f>IF(A126="","",VLOOKUP(A126,[9]令和6年度契約状況調査票!$F:$AW,27,FALSE))</f>
        <v/>
      </c>
      <c r="N126" s="18" t="str">
        <f>IF(A126="","",IF(VLOOKUP(A126,[9]令和6年度契約状況調査票!$F:$AW,12,FALSE)="国所管",VLOOKUP(A126,[9]令和6年度契約状況調査票!$F:$AW,23,FALSE),""))</f>
        <v/>
      </c>
      <c r="O126" s="6" t="str">
        <f>IF(A126="","",IF(AND(Q126="○",P126="分担契約/単価契約"),"単価契約"&amp;CHAR(10)&amp;"予定調達総額 "&amp;TEXT(VLOOKUP(A126,[9]令和6年度契約状況調査票!$F:$AW,15,FALSE),"#,##0円")&amp;"(B)"&amp;CHAR(10)&amp;"分担契約"&amp;CHAR(10)&amp;VLOOKUP(A126,[9]令和6年度契約状況調査票!$F:$AW,31,FALSE),IF(AND(Q126="○",P126="分担契約"),"分担契約"&amp;CHAR(10)&amp;"契約総額 "&amp;TEXT(VLOOKUP(A126,[9]令和6年度契約状況調査票!$F:$AW,15,FALSE),"#,##0円")&amp;"(B)"&amp;CHAR(10)&amp;VLOOKUP(A126,[9]令和6年度契約状況調査票!$F:$AW,31,FALSE),(IF(P126="分担契約/単価契約","単価契約"&amp;CHAR(10)&amp;"予定調達総額 "&amp;TEXT(VLOOKUP(A126,[9]令和6年度契約状況調査票!$F:$AW,15,FALSE),"#,##0円")&amp;CHAR(10)&amp;"分担契約"&amp;CHAR(10)&amp;VLOOKUP(A126,[9]令和6年度契約状況調査票!$F:$AW,31,FALSE),IF(P126="分担契約","分担契約"&amp;CHAR(10)&amp;"契約総額 "&amp;TEXT(VLOOKUP(A126,[9]令和6年度契約状況調査票!$F:$AW,15,FALSE),"#,##0円")&amp;CHAR(10)&amp;VLOOKUP(A126,[9]令和6年度契約状況調査票!$F:$AW,31,FALSE),IF(P126="単価契約","単価契約"&amp;CHAR(10)&amp;"予定調達総額 "&amp;TEXT(VLOOKUP(A126,[9]令和6年度契約状況調査票!$F:$AW,15,FALSE),"#,##0円")&amp;CHAR(10)&amp;VLOOKUP(A126,[9]令和6年度契約状況調査票!$F:$AW,31,FALSE),VLOOKUP(A126,[9]令和6年度契約状況調査票!$F:$AW,31,FALSE))))))))</f>
        <v/>
      </c>
      <c r="P126" s="12" t="str">
        <f>IF(A126="","",VLOOKUP(A126,[9]令和6年度契約状況調査票!$F:$CE,52,FALSE))</f>
        <v/>
      </c>
    </row>
    <row r="127" spans="1:16" ht="60" customHeight="1">
      <c r="A127" s="7" t="str">
        <f>IF(MAX([9]令和6年度契約状況調査票!F28:F146)&gt;=ROW()-5,ROW()-5,"")</f>
        <v/>
      </c>
      <c r="B127" s="2" t="str">
        <f>IF(A127="","",VLOOKUP(A127,[9]令和6年度契約状況調査票!$F:$AW,4,FALSE))</f>
        <v/>
      </c>
      <c r="C127" s="1" t="str">
        <f>IF(A127="","",VLOOKUP(A127,[9]令和6年度契約状況調査票!$F:$AW,5,FALSE))</f>
        <v/>
      </c>
      <c r="D127" s="16" t="str">
        <f>IF(A127="","",VLOOKUP(A127,[9]令和6年度契約状況調査票!$F:$AW,8,FALSE))</f>
        <v/>
      </c>
      <c r="E127" s="2" t="str">
        <f>IF(A127="","",VLOOKUP(A127,[9]令和6年度契約状況調査票!$F:$AW,9,FALSE))</f>
        <v/>
      </c>
      <c r="F127" s="3" t="str">
        <f>IF(A127="","",VLOOKUP(A127,[9]令和6年度契約状況調査票!$F:$AW,10,FALSE))</f>
        <v/>
      </c>
      <c r="G127" s="17" t="str">
        <f>IF(A127="","",VLOOKUP(A127,[9]令和6年度契約状況調査票!$F:$AW,30,FALSE))</f>
        <v/>
      </c>
      <c r="H127" s="4" t="str">
        <f>IF(A127="","",IF(VLOOKUP(A127,[9]令和6年度契約状況調査票!$F:$AW,13,FALSE)="他官署で調達手続きを実施のため","他官署で調達手続きを実施のため",IF(VLOOKUP(A127,[9]令和6年度契約状況調査票!$F:$AW,20,FALSE)="②同種の他の契約の予定価格を類推されるおそれがあるため公表しない","同種の他の契約の予定価格を類推されるおそれがあるため公表しない",IF(VLOOKUP(A127,[9]令和6年度契約状況調査票!$F:$AW,20,FALSE)="－","－",IF(VLOOKUP(A127,[9]令和6年度契約状況調査票!$F:$AW,6,FALSE)&lt;&gt;"",TEXT(VLOOKUP(A127,[9]令和6年度契約状況調査票!$F:$AW,13,FALSE),"#,##0円")&amp;CHAR(10)&amp;"(A)",VLOOKUP(A127,[9]令和6年度契約状況調査票!$F:$AW,13,FALSE))))))</f>
        <v/>
      </c>
      <c r="I127" s="4" t="str">
        <f>IF(A127="","",VLOOKUP(A127,[9]令和6年度契約状況調査票!$F:$AW,14,FALSE))</f>
        <v/>
      </c>
      <c r="J127" s="5" t="str">
        <f>IF(A127="","",IF(VLOOKUP(A127,[9]令和6年度契約状況調査票!$F:$AW,13,FALSE)="他官署で調達手続きを実施のため","－",IF(VLOOKUP(A127,[9]令和6年度契約状況調査票!$F:$AW,20,FALSE)="②同種の他の契約の予定価格を類推されるおそれがあるため公表しない","－",IF(VLOOKUP(A127,[9]令和6年度契約状況調査票!$F:$AW,20,FALSE)="－","－",IF(VLOOKUP(A127,[9]令和6年度契約状況調査票!$F:$AW,6,FALSE)&lt;&gt;"",TEXT(VLOOKUP(A127,[9]令和6年度契約状況調査票!$F:$AW,16,FALSE),"#.0%")&amp;CHAR(10)&amp;"(B/A×100)",VLOOKUP(A127,[9]令和6年度契約状況調査票!$F:$AW,16,FALSE))))))</f>
        <v/>
      </c>
      <c r="K127" s="18"/>
      <c r="L127" s="5" t="str">
        <f>IF(A127="","",IF(VLOOKUP(A127,[9]令和6年度契約状況調査票!$F:$AW,26,FALSE)="①公益社団法人","公社",IF(VLOOKUP(A127,[9]令和6年度契約状況調査票!$F:$AW,26,FALSE)="②公益財団法人","公財","")))</f>
        <v/>
      </c>
      <c r="M127" s="5" t="str">
        <f>IF(A127="","",VLOOKUP(A127,[9]令和6年度契約状況調査票!$F:$AW,27,FALSE))</f>
        <v/>
      </c>
      <c r="N127" s="18" t="str">
        <f>IF(A127="","",IF(VLOOKUP(A127,[9]令和6年度契約状況調査票!$F:$AW,12,FALSE)="国所管",VLOOKUP(A127,[9]令和6年度契約状況調査票!$F:$AW,23,FALSE),""))</f>
        <v/>
      </c>
      <c r="O127" s="6" t="str">
        <f>IF(A127="","",IF(AND(Q127="○",P127="分担契約/単価契約"),"単価契約"&amp;CHAR(10)&amp;"予定調達総額 "&amp;TEXT(VLOOKUP(A127,[9]令和6年度契約状況調査票!$F:$AW,15,FALSE),"#,##0円")&amp;"(B)"&amp;CHAR(10)&amp;"分担契約"&amp;CHAR(10)&amp;VLOOKUP(A127,[9]令和6年度契約状況調査票!$F:$AW,31,FALSE),IF(AND(Q127="○",P127="分担契約"),"分担契約"&amp;CHAR(10)&amp;"契約総額 "&amp;TEXT(VLOOKUP(A127,[9]令和6年度契約状況調査票!$F:$AW,15,FALSE),"#,##0円")&amp;"(B)"&amp;CHAR(10)&amp;VLOOKUP(A127,[9]令和6年度契約状況調査票!$F:$AW,31,FALSE),(IF(P127="分担契約/単価契約","単価契約"&amp;CHAR(10)&amp;"予定調達総額 "&amp;TEXT(VLOOKUP(A127,[9]令和6年度契約状況調査票!$F:$AW,15,FALSE),"#,##0円")&amp;CHAR(10)&amp;"分担契約"&amp;CHAR(10)&amp;VLOOKUP(A127,[9]令和6年度契約状況調査票!$F:$AW,31,FALSE),IF(P127="分担契約","分担契約"&amp;CHAR(10)&amp;"契約総額 "&amp;TEXT(VLOOKUP(A127,[9]令和6年度契約状況調査票!$F:$AW,15,FALSE),"#,##0円")&amp;CHAR(10)&amp;VLOOKUP(A127,[9]令和6年度契約状況調査票!$F:$AW,31,FALSE),IF(P127="単価契約","単価契約"&amp;CHAR(10)&amp;"予定調達総額 "&amp;TEXT(VLOOKUP(A127,[9]令和6年度契約状況調査票!$F:$AW,15,FALSE),"#,##0円")&amp;CHAR(10)&amp;VLOOKUP(A127,[9]令和6年度契約状況調査票!$F:$AW,31,FALSE),VLOOKUP(A127,[9]令和6年度契約状況調査票!$F:$AW,31,FALSE))))))))</f>
        <v/>
      </c>
      <c r="P127" s="12" t="str">
        <f>IF(A127="","",VLOOKUP(A127,[9]令和6年度契約状況調査票!$F:$CE,52,FALSE))</f>
        <v/>
      </c>
    </row>
    <row r="128" spans="1:16" ht="67.5" customHeight="1">
      <c r="A128" s="7" t="str">
        <f>IF(MAX([9]令和6年度契約状況調査票!F28:F147)&gt;=ROW()-5,ROW()-5,"")</f>
        <v/>
      </c>
      <c r="B128" s="2" t="str">
        <f>IF(A128="","",VLOOKUP(A128,[9]令和6年度契約状況調査票!$F:$AW,4,FALSE))</f>
        <v/>
      </c>
      <c r="C128" s="1" t="str">
        <f>IF(A128="","",VLOOKUP(A128,[9]令和6年度契約状況調査票!$F:$AW,5,FALSE))</f>
        <v/>
      </c>
      <c r="D128" s="16" t="str">
        <f>IF(A128="","",VLOOKUP(A128,[9]令和6年度契約状況調査票!$F:$AW,8,FALSE))</f>
        <v/>
      </c>
      <c r="E128" s="2" t="str">
        <f>IF(A128="","",VLOOKUP(A128,[9]令和6年度契約状況調査票!$F:$AW,9,FALSE))</f>
        <v/>
      </c>
      <c r="F128" s="3" t="str">
        <f>IF(A128="","",VLOOKUP(A128,[9]令和6年度契約状況調査票!$F:$AW,10,FALSE))</f>
        <v/>
      </c>
      <c r="G128" s="17" t="str">
        <f>IF(A128="","",VLOOKUP(A128,[9]令和6年度契約状況調査票!$F:$AW,30,FALSE))</f>
        <v/>
      </c>
      <c r="H128" s="4" t="str">
        <f>IF(A128="","",IF(VLOOKUP(A128,[9]令和6年度契約状況調査票!$F:$AW,13,FALSE)="他官署で調達手続きを実施のため","他官署で調達手続きを実施のため",IF(VLOOKUP(A128,[9]令和6年度契約状況調査票!$F:$AW,20,FALSE)="②同種の他の契約の予定価格を類推されるおそれがあるため公表しない","同種の他の契約の予定価格を類推されるおそれがあるため公表しない",IF(VLOOKUP(A128,[9]令和6年度契約状況調査票!$F:$AW,20,FALSE)="－","－",IF(VLOOKUP(A128,[9]令和6年度契約状況調査票!$F:$AW,6,FALSE)&lt;&gt;"",TEXT(VLOOKUP(A128,[9]令和6年度契約状況調査票!$F:$AW,13,FALSE),"#,##0円")&amp;CHAR(10)&amp;"(A)",VLOOKUP(A128,[9]令和6年度契約状況調査票!$F:$AW,13,FALSE))))))</f>
        <v/>
      </c>
      <c r="I128" s="4" t="str">
        <f>IF(A128="","",VLOOKUP(A128,[9]令和6年度契約状況調査票!$F:$AW,14,FALSE))</f>
        <v/>
      </c>
      <c r="J128" s="5" t="str">
        <f>IF(A128="","",IF(VLOOKUP(A128,[9]令和6年度契約状況調査票!$F:$AW,13,FALSE)="他官署で調達手続きを実施のため","－",IF(VLOOKUP(A128,[9]令和6年度契約状況調査票!$F:$AW,20,FALSE)="②同種の他の契約の予定価格を類推されるおそれがあるため公表しない","－",IF(VLOOKUP(A128,[9]令和6年度契約状況調査票!$F:$AW,20,FALSE)="－","－",IF(VLOOKUP(A128,[9]令和6年度契約状況調査票!$F:$AW,6,FALSE)&lt;&gt;"",TEXT(VLOOKUP(A128,[9]令和6年度契約状況調査票!$F:$AW,16,FALSE),"#.0%")&amp;CHAR(10)&amp;"(B/A×100)",VLOOKUP(A128,[9]令和6年度契約状況調査票!$F:$AW,16,FALSE))))))</f>
        <v/>
      </c>
      <c r="K128" s="18"/>
      <c r="L128" s="5" t="str">
        <f>IF(A128="","",IF(VLOOKUP(A128,[9]令和6年度契約状況調査票!$F:$AW,26,FALSE)="①公益社団法人","公社",IF(VLOOKUP(A128,[9]令和6年度契約状況調査票!$F:$AW,26,FALSE)="②公益財団法人","公財","")))</f>
        <v/>
      </c>
      <c r="M128" s="5" t="str">
        <f>IF(A128="","",VLOOKUP(A128,[9]令和6年度契約状況調査票!$F:$AW,27,FALSE))</f>
        <v/>
      </c>
      <c r="N128" s="18" t="str">
        <f>IF(A128="","",IF(VLOOKUP(A128,[9]令和6年度契約状況調査票!$F:$AW,12,FALSE)="国所管",VLOOKUP(A128,[9]令和6年度契約状況調査票!$F:$AW,23,FALSE),""))</f>
        <v/>
      </c>
      <c r="O128" s="6" t="str">
        <f>IF(A128="","",IF(AND(Q128="○",P128="分担契約/単価契約"),"単価契約"&amp;CHAR(10)&amp;"予定調達総額 "&amp;TEXT(VLOOKUP(A128,[9]令和6年度契約状況調査票!$F:$AW,15,FALSE),"#,##0円")&amp;"(B)"&amp;CHAR(10)&amp;"分担契約"&amp;CHAR(10)&amp;VLOOKUP(A128,[9]令和6年度契約状況調査票!$F:$AW,31,FALSE),IF(AND(Q128="○",P128="分担契約"),"分担契約"&amp;CHAR(10)&amp;"契約総額 "&amp;TEXT(VLOOKUP(A128,[9]令和6年度契約状況調査票!$F:$AW,15,FALSE),"#,##0円")&amp;"(B)"&amp;CHAR(10)&amp;VLOOKUP(A128,[9]令和6年度契約状況調査票!$F:$AW,31,FALSE),(IF(P128="分担契約/単価契約","単価契約"&amp;CHAR(10)&amp;"予定調達総額 "&amp;TEXT(VLOOKUP(A128,[9]令和6年度契約状況調査票!$F:$AW,15,FALSE),"#,##0円")&amp;CHAR(10)&amp;"分担契約"&amp;CHAR(10)&amp;VLOOKUP(A128,[9]令和6年度契約状況調査票!$F:$AW,31,FALSE),IF(P128="分担契約","分担契約"&amp;CHAR(10)&amp;"契約総額 "&amp;TEXT(VLOOKUP(A128,[9]令和6年度契約状況調査票!$F:$AW,15,FALSE),"#,##0円")&amp;CHAR(10)&amp;VLOOKUP(A128,[9]令和6年度契約状況調査票!$F:$AW,31,FALSE),IF(P128="単価契約","単価契約"&amp;CHAR(10)&amp;"予定調達総額 "&amp;TEXT(VLOOKUP(A128,[9]令和6年度契約状況調査票!$F:$AW,15,FALSE),"#,##0円")&amp;CHAR(10)&amp;VLOOKUP(A128,[9]令和6年度契約状況調査票!$F:$AW,31,FALSE),VLOOKUP(A128,[9]令和6年度契約状況調査票!$F:$AW,31,FALSE))))))))</f>
        <v/>
      </c>
      <c r="P128" s="12" t="str">
        <f>IF(A128="","",VLOOKUP(A128,[9]令和6年度契約状況調査票!$F:$CE,52,FALSE))</f>
        <v/>
      </c>
    </row>
    <row r="129" spans="1:16" ht="60" customHeight="1">
      <c r="A129" s="7" t="str">
        <f>IF(MAX([9]令和6年度契約状況調査票!F28:F148)&gt;=ROW()-5,ROW()-5,"")</f>
        <v/>
      </c>
      <c r="B129" s="2" t="str">
        <f>IF(A129="","",VLOOKUP(A129,[9]令和6年度契約状況調査票!$F:$AW,4,FALSE))</f>
        <v/>
      </c>
      <c r="C129" s="1" t="str">
        <f>IF(A129="","",VLOOKUP(A129,[9]令和6年度契約状況調査票!$F:$AW,5,FALSE))</f>
        <v/>
      </c>
      <c r="D129" s="16" t="str">
        <f>IF(A129="","",VLOOKUP(A129,[9]令和6年度契約状況調査票!$F:$AW,8,FALSE))</f>
        <v/>
      </c>
      <c r="E129" s="2" t="str">
        <f>IF(A129="","",VLOOKUP(A129,[9]令和6年度契約状況調査票!$F:$AW,9,FALSE))</f>
        <v/>
      </c>
      <c r="F129" s="3" t="str">
        <f>IF(A129="","",VLOOKUP(A129,[9]令和6年度契約状況調査票!$F:$AW,10,FALSE))</f>
        <v/>
      </c>
      <c r="G129" s="17" t="str">
        <f>IF(A129="","",VLOOKUP(A129,[9]令和6年度契約状況調査票!$F:$AW,30,FALSE))</f>
        <v/>
      </c>
      <c r="H129" s="4" t="str">
        <f>IF(A129="","",IF(VLOOKUP(A129,[9]令和6年度契約状況調査票!$F:$AW,13,FALSE)="他官署で調達手続きを実施のため","他官署で調達手続きを実施のため",IF(VLOOKUP(A129,[9]令和6年度契約状況調査票!$F:$AW,20,FALSE)="②同種の他の契約の予定価格を類推されるおそれがあるため公表しない","同種の他の契約の予定価格を類推されるおそれがあるため公表しない",IF(VLOOKUP(A129,[9]令和6年度契約状況調査票!$F:$AW,20,FALSE)="－","－",IF(VLOOKUP(A129,[9]令和6年度契約状況調査票!$F:$AW,6,FALSE)&lt;&gt;"",TEXT(VLOOKUP(A129,[9]令和6年度契約状況調査票!$F:$AW,13,FALSE),"#,##0円")&amp;CHAR(10)&amp;"(A)",VLOOKUP(A129,[9]令和6年度契約状況調査票!$F:$AW,13,FALSE))))))</f>
        <v/>
      </c>
      <c r="I129" s="4" t="str">
        <f>IF(A129="","",VLOOKUP(A129,[9]令和6年度契約状況調査票!$F:$AW,14,FALSE))</f>
        <v/>
      </c>
      <c r="J129" s="5" t="str">
        <f>IF(A129="","",IF(VLOOKUP(A129,[9]令和6年度契約状況調査票!$F:$AW,13,FALSE)="他官署で調達手続きを実施のため","－",IF(VLOOKUP(A129,[9]令和6年度契約状況調査票!$F:$AW,20,FALSE)="②同種の他の契約の予定価格を類推されるおそれがあるため公表しない","－",IF(VLOOKUP(A129,[9]令和6年度契約状況調査票!$F:$AW,20,FALSE)="－","－",IF(VLOOKUP(A129,[9]令和6年度契約状況調査票!$F:$AW,6,FALSE)&lt;&gt;"",TEXT(VLOOKUP(A129,[9]令和6年度契約状況調査票!$F:$AW,16,FALSE),"#.0%")&amp;CHAR(10)&amp;"(B/A×100)",VLOOKUP(A129,[9]令和6年度契約状況調査票!$F:$AW,16,FALSE))))))</f>
        <v/>
      </c>
      <c r="K129" s="18"/>
      <c r="L129" s="5" t="str">
        <f>IF(A129="","",IF(VLOOKUP(A129,[9]令和6年度契約状況調査票!$F:$AW,26,FALSE)="①公益社団法人","公社",IF(VLOOKUP(A129,[9]令和6年度契約状況調査票!$F:$AW,26,FALSE)="②公益財団法人","公財","")))</f>
        <v/>
      </c>
      <c r="M129" s="5" t="str">
        <f>IF(A129="","",VLOOKUP(A129,[9]令和6年度契約状況調査票!$F:$AW,27,FALSE))</f>
        <v/>
      </c>
      <c r="N129" s="18" t="str">
        <f>IF(A129="","",IF(VLOOKUP(A129,[9]令和6年度契約状況調査票!$F:$AW,12,FALSE)="国所管",VLOOKUP(A129,[9]令和6年度契約状況調査票!$F:$AW,23,FALSE),""))</f>
        <v/>
      </c>
      <c r="O129" s="6" t="str">
        <f>IF(A129="","",IF(AND(Q129="○",P129="分担契約/単価契約"),"単価契約"&amp;CHAR(10)&amp;"予定調達総額 "&amp;TEXT(VLOOKUP(A129,[9]令和6年度契約状況調査票!$F:$AW,15,FALSE),"#,##0円")&amp;"(B)"&amp;CHAR(10)&amp;"分担契約"&amp;CHAR(10)&amp;VLOOKUP(A129,[9]令和6年度契約状況調査票!$F:$AW,31,FALSE),IF(AND(Q129="○",P129="分担契約"),"分担契約"&amp;CHAR(10)&amp;"契約総額 "&amp;TEXT(VLOOKUP(A129,[9]令和6年度契約状況調査票!$F:$AW,15,FALSE),"#,##0円")&amp;"(B)"&amp;CHAR(10)&amp;VLOOKUP(A129,[9]令和6年度契約状況調査票!$F:$AW,31,FALSE),(IF(P129="分担契約/単価契約","単価契約"&amp;CHAR(10)&amp;"予定調達総額 "&amp;TEXT(VLOOKUP(A129,[9]令和6年度契約状況調査票!$F:$AW,15,FALSE),"#,##0円")&amp;CHAR(10)&amp;"分担契約"&amp;CHAR(10)&amp;VLOOKUP(A129,[9]令和6年度契約状況調査票!$F:$AW,31,FALSE),IF(P129="分担契約","分担契約"&amp;CHAR(10)&amp;"契約総額 "&amp;TEXT(VLOOKUP(A129,[9]令和6年度契約状況調査票!$F:$AW,15,FALSE),"#,##0円")&amp;CHAR(10)&amp;VLOOKUP(A129,[9]令和6年度契約状況調査票!$F:$AW,31,FALSE),IF(P129="単価契約","単価契約"&amp;CHAR(10)&amp;"予定調達総額 "&amp;TEXT(VLOOKUP(A129,[9]令和6年度契約状況調査票!$F:$AW,15,FALSE),"#,##0円")&amp;CHAR(10)&amp;VLOOKUP(A129,[9]令和6年度契約状況調査票!$F:$AW,31,FALSE),VLOOKUP(A129,[9]令和6年度契約状況調査票!$F:$AW,31,FALSE))))))))</f>
        <v/>
      </c>
      <c r="P129" s="12" t="str">
        <f>IF(A129="","",VLOOKUP(A129,[9]令和6年度契約状況調査票!$F:$CE,52,FALSE))</f>
        <v/>
      </c>
    </row>
    <row r="130" spans="1:16" ht="60" customHeight="1">
      <c r="A130" s="7" t="str">
        <f>IF(MAX([9]令和6年度契約状況調査票!F28:F149)&gt;=ROW()-5,ROW()-5,"")</f>
        <v/>
      </c>
      <c r="B130" s="2" t="str">
        <f>IF(A130="","",VLOOKUP(A130,[9]令和6年度契約状況調査票!$F:$AW,4,FALSE))</f>
        <v/>
      </c>
      <c r="C130" s="1" t="str">
        <f>IF(A130="","",VLOOKUP(A130,[9]令和6年度契約状況調査票!$F:$AW,5,FALSE))</f>
        <v/>
      </c>
      <c r="D130" s="16" t="str">
        <f>IF(A130="","",VLOOKUP(A130,[9]令和6年度契約状況調査票!$F:$AW,8,FALSE))</f>
        <v/>
      </c>
      <c r="E130" s="2" t="str">
        <f>IF(A130="","",VLOOKUP(A130,[9]令和6年度契約状況調査票!$F:$AW,9,FALSE))</f>
        <v/>
      </c>
      <c r="F130" s="3" t="str">
        <f>IF(A130="","",VLOOKUP(A130,[9]令和6年度契約状況調査票!$F:$AW,10,FALSE))</f>
        <v/>
      </c>
      <c r="G130" s="17" t="str">
        <f>IF(A130="","",VLOOKUP(A130,[9]令和6年度契約状況調査票!$F:$AW,30,FALSE))</f>
        <v/>
      </c>
      <c r="H130" s="4" t="str">
        <f>IF(A130="","",IF(VLOOKUP(A130,[9]令和6年度契約状況調査票!$F:$AW,13,FALSE)="他官署で調達手続きを実施のため","他官署で調達手続きを実施のため",IF(VLOOKUP(A130,[9]令和6年度契約状況調査票!$F:$AW,20,FALSE)="②同種の他の契約の予定価格を類推されるおそれがあるため公表しない","同種の他の契約の予定価格を類推されるおそれがあるため公表しない",IF(VLOOKUP(A130,[9]令和6年度契約状況調査票!$F:$AW,20,FALSE)="－","－",IF(VLOOKUP(A130,[9]令和6年度契約状況調査票!$F:$AW,6,FALSE)&lt;&gt;"",TEXT(VLOOKUP(A130,[9]令和6年度契約状況調査票!$F:$AW,13,FALSE),"#,##0円")&amp;CHAR(10)&amp;"(A)",VLOOKUP(A130,[9]令和6年度契約状況調査票!$F:$AW,13,FALSE))))))</f>
        <v/>
      </c>
      <c r="I130" s="4" t="str">
        <f>IF(A130="","",VLOOKUP(A130,[9]令和6年度契約状況調査票!$F:$AW,14,FALSE))</f>
        <v/>
      </c>
      <c r="J130" s="5" t="str">
        <f>IF(A130="","",IF(VLOOKUP(A130,[9]令和6年度契約状況調査票!$F:$AW,13,FALSE)="他官署で調達手続きを実施のため","－",IF(VLOOKUP(A130,[9]令和6年度契約状況調査票!$F:$AW,20,FALSE)="②同種の他の契約の予定価格を類推されるおそれがあるため公表しない","－",IF(VLOOKUP(A130,[9]令和6年度契約状況調査票!$F:$AW,20,FALSE)="－","－",IF(VLOOKUP(A130,[9]令和6年度契約状況調査票!$F:$AW,6,FALSE)&lt;&gt;"",TEXT(VLOOKUP(A130,[9]令和6年度契約状況調査票!$F:$AW,16,FALSE),"#.0%")&amp;CHAR(10)&amp;"(B/A×100)",VLOOKUP(A130,[9]令和6年度契約状況調査票!$F:$AW,16,FALSE))))))</f>
        <v/>
      </c>
      <c r="K130" s="18"/>
      <c r="L130" s="5" t="str">
        <f>IF(A130="","",IF(VLOOKUP(A130,[9]令和6年度契約状況調査票!$F:$AW,26,FALSE)="①公益社団法人","公社",IF(VLOOKUP(A130,[9]令和6年度契約状況調査票!$F:$AW,26,FALSE)="②公益財団法人","公財","")))</f>
        <v/>
      </c>
      <c r="M130" s="5" t="str">
        <f>IF(A130="","",VLOOKUP(A130,[9]令和6年度契約状況調査票!$F:$AW,27,FALSE))</f>
        <v/>
      </c>
      <c r="N130" s="18" t="str">
        <f>IF(A130="","",IF(VLOOKUP(A130,[9]令和6年度契約状況調査票!$F:$AW,12,FALSE)="国所管",VLOOKUP(A130,[9]令和6年度契約状況調査票!$F:$AW,23,FALSE),""))</f>
        <v/>
      </c>
      <c r="O130" s="6" t="str">
        <f>IF(A130="","",IF(AND(Q130="○",P130="分担契約/単価契約"),"単価契約"&amp;CHAR(10)&amp;"予定調達総額 "&amp;TEXT(VLOOKUP(A130,[9]令和6年度契約状況調査票!$F:$AW,15,FALSE),"#,##0円")&amp;"(B)"&amp;CHAR(10)&amp;"分担契約"&amp;CHAR(10)&amp;VLOOKUP(A130,[9]令和6年度契約状況調査票!$F:$AW,31,FALSE),IF(AND(Q130="○",P130="分担契約"),"分担契約"&amp;CHAR(10)&amp;"契約総額 "&amp;TEXT(VLOOKUP(A130,[9]令和6年度契約状況調査票!$F:$AW,15,FALSE),"#,##0円")&amp;"(B)"&amp;CHAR(10)&amp;VLOOKUP(A130,[9]令和6年度契約状況調査票!$F:$AW,31,FALSE),(IF(P130="分担契約/単価契約","単価契約"&amp;CHAR(10)&amp;"予定調達総額 "&amp;TEXT(VLOOKUP(A130,[9]令和6年度契約状況調査票!$F:$AW,15,FALSE),"#,##0円")&amp;CHAR(10)&amp;"分担契約"&amp;CHAR(10)&amp;VLOOKUP(A130,[9]令和6年度契約状況調査票!$F:$AW,31,FALSE),IF(P130="分担契約","分担契約"&amp;CHAR(10)&amp;"契約総額 "&amp;TEXT(VLOOKUP(A130,[9]令和6年度契約状況調査票!$F:$AW,15,FALSE),"#,##0円")&amp;CHAR(10)&amp;VLOOKUP(A130,[9]令和6年度契約状況調査票!$F:$AW,31,FALSE),IF(P130="単価契約","単価契約"&amp;CHAR(10)&amp;"予定調達総額 "&amp;TEXT(VLOOKUP(A130,[9]令和6年度契約状況調査票!$F:$AW,15,FALSE),"#,##0円")&amp;CHAR(10)&amp;VLOOKUP(A130,[9]令和6年度契約状況調査票!$F:$AW,31,FALSE),VLOOKUP(A130,[9]令和6年度契約状況調査票!$F:$AW,31,FALSE))))))))</f>
        <v/>
      </c>
      <c r="P130" s="12" t="str">
        <f>IF(A130="","",VLOOKUP(A130,[9]令和6年度契約状況調査票!$F:$CE,52,FALSE))</f>
        <v/>
      </c>
    </row>
    <row r="131" spans="1:16" ht="67.5" customHeight="1">
      <c r="A131" s="7" t="str">
        <f>IF(MAX([9]令和6年度契約状況調査票!F28:F150)&gt;=ROW()-5,ROW()-5,"")</f>
        <v/>
      </c>
      <c r="B131" s="2" t="str">
        <f>IF(A131="","",VLOOKUP(A131,[9]令和6年度契約状況調査票!$F:$AW,4,FALSE))</f>
        <v/>
      </c>
      <c r="C131" s="1" t="str">
        <f>IF(A131="","",VLOOKUP(A131,[9]令和6年度契約状況調査票!$F:$AW,5,FALSE))</f>
        <v/>
      </c>
      <c r="D131" s="16" t="str">
        <f>IF(A131="","",VLOOKUP(A131,[9]令和6年度契約状況調査票!$F:$AW,8,FALSE))</f>
        <v/>
      </c>
      <c r="E131" s="2" t="str">
        <f>IF(A131="","",VLOOKUP(A131,[9]令和6年度契約状況調査票!$F:$AW,9,FALSE))</f>
        <v/>
      </c>
      <c r="F131" s="3" t="str">
        <f>IF(A131="","",VLOOKUP(A131,[9]令和6年度契約状況調査票!$F:$AW,10,FALSE))</f>
        <v/>
      </c>
      <c r="G131" s="17" t="str">
        <f>IF(A131="","",VLOOKUP(A131,[9]令和6年度契約状況調査票!$F:$AW,30,FALSE))</f>
        <v/>
      </c>
      <c r="H131" s="4" t="str">
        <f>IF(A131="","",IF(VLOOKUP(A131,[9]令和6年度契約状況調査票!$F:$AW,13,FALSE)="他官署で調達手続きを実施のため","他官署で調達手続きを実施のため",IF(VLOOKUP(A131,[9]令和6年度契約状況調査票!$F:$AW,20,FALSE)="②同種の他の契約の予定価格を類推されるおそれがあるため公表しない","同種の他の契約の予定価格を類推されるおそれがあるため公表しない",IF(VLOOKUP(A131,[9]令和6年度契約状況調査票!$F:$AW,20,FALSE)="－","－",IF(VLOOKUP(A131,[9]令和6年度契約状況調査票!$F:$AW,6,FALSE)&lt;&gt;"",TEXT(VLOOKUP(A131,[9]令和6年度契約状況調査票!$F:$AW,13,FALSE),"#,##0円")&amp;CHAR(10)&amp;"(A)",VLOOKUP(A131,[9]令和6年度契約状況調査票!$F:$AW,13,FALSE))))))</f>
        <v/>
      </c>
      <c r="I131" s="4" t="str">
        <f>IF(A131="","",VLOOKUP(A131,[9]令和6年度契約状況調査票!$F:$AW,14,FALSE))</f>
        <v/>
      </c>
      <c r="J131" s="5" t="str">
        <f>IF(A131="","",IF(VLOOKUP(A131,[9]令和6年度契約状況調査票!$F:$AW,13,FALSE)="他官署で調達手続きを実施のため","－",IF(VLOOKUP(A131,[9]令和6年度契約状況調査票!$F:$AW,20,FALSE)="②同種の他の契約の予定価格を類推されるおそれがあるため公表しない","－",IF(VLOOKUP(A131,[9]令和6年度契約状況調査票!$F:$AW,20,FALSE)="－","－",IF(VLOOKUP(A131,[9]令和6年度契約状況調査票!$F:$AW,6,FALSE)&lt;&gt;"",TEXT(VLOOKUP(A131,[9]令和6年度契約状況調査票!$F:$AW,16,FALSE),"#.0%")&amp;CHAR(10)&amp;"(B/A×100)",VLOOKUP(A131,[9]令和6年度契約状況調査票!$F:$AW,16,FALSE))))))</f>
        <v/>
      </c>
      <c r="K131" s="18"/>
      <c r="L131" s="5" t="str">
        <f>IF(A131="","",IF(VLOOKUP(A131,[9]令和6年度契約状況調査票!$F:$AW,26,FALSE)="①公益社団法人","公社",IF(VLOOKUP(A131,[9]令和6年度契約状況調査票!$F:$AW,26,FALSE)="②公益財団法人","公財","")))</f>
        <v/>
      </c>
      <c r="M131" s="5" t="str">
        <f>IF(A131="","",VLOOKUP(A131,[9]令和6年度契約状況調査票!$F:$AW,27,FALSE))</f>
        <v/>
      </c>
      <c r="N131" s="18" t="str">
        <f>IF(A131="","",IF(VLOOKUP(A131,[9]令和6年度契約状況調査票!$F:$AW,12,FALSE)="国所管",VLOOKUP(A131,[9]令和6年度契約状況調査票!$F:$AW,23,FALSE),""))</f>
        <v/>
      </c>
      <c r="O131" s="6" t="str">
        <f>IF(A131="","",IF(AND(Q131="○",P131="分担契約/単価契約"),"単価契約"&amp;CHAR(10)&amp;"予定調達総額 "&amp;TEXT(VLOOKUP(A131,[9]令和6年度契約状況調査票!$F:$AW,15,FALSE),"#,##0円")&amp;"(B)"&amp;CHAR(10)&amp;"分担契約"&amp;CHAR(10)&amp;VLOOKUP(A131,[9]令和6年度契約状況調査票!$F:$AW,31,FALSE),IF(AND(Q131="○",P131="分担契約"),"分担契約"&amp;CHAR(10)&amp;"契約総額 "&amp;TEXT(VLOOKUP(A131,[9]令和6年度契約状況調査票!$F:$AW,15,FALSE),"#,##0円")&amp;"(B)"&amp;CHAR(10)&amp;VLOOKUP(A131,[9]令和6年度契約状況調査票!$F:$AW,31,FALSE),(IF(P131="分担契約/単価契約","単価契約"&amp;CHAR(10)&amp;"予定調達総額 "&amp;TEXT(VLOOKUP(A131,[9]令和6年度契約状況調査票!$F:$AW,15,FALSE),"#,##0円")&amp;CHAR(10)&amp;"分担契約"&amp;CHAR(10)&amp;VLOOKUP(A131,[9]令和6年度契約状況調査票!$F:$AW,31,FALSE),IF(P131="分担契約","分担契約"&amp;CHAR(10)&amp;"契約総額 "&amp;TEXT(VLOOKUP(A131,[9]令和6年度契約状況調査票!$F:$AW,15,FALSE),"#,##0円")&amp;CHAR(10)&amp;VLOOKUP(A131,[9]令和6年度契約状況調査票!$F:$AW,31,FALSE),IF(P131="単価契約","単価契約"&amp;CHAR(10)&amp;"予定調達総額 "&amp;TEXT(VLOOKUP(A131,[9]令和6年度契約状況調査票!$F:$AW,15,FALSE),"#,##0円")&amp;CHAR(10)&amp;VLOOKUP(A131,[9]令和6年度契約状況調査票!$F:$AW,31,FALSE),VLOOKUP(A131,[9]令和6年度契約状況調査票!$F:$AW,31,FALSE))))))))</f>
        <v/>
      </c>
      <c r="P131" s="12" t="str">
        <f>IF(A131="","",VLOOKUP(A131,[9]令和6年度契約状況調査票!$F:$CE,52,FALSE))</f>
        <v/>
      </c>
    </row>
    <row r="132" spans="1:16" ht="60" customHeight="1">
      <c r="A132" s="7" t="str">
        <f>IF(MAX([9]令和6年度契約状況調査票!F28:F151)&gt;=ROW()-5,ROW()-5,"")</f>
        <v/>
      </c>
      <c r="B132" s="2" t="str">
        <f>IF(A132="","",VLOOKUP(A132,[9]令和6年度契約状況調査票!$F:$AW,4,FALSE))</f>
        <v/>
      </c>
      <c r="C132" s="1" t="str">
        <f>IF(A132="","",VLOOKUP(A132,[9]令和6年度契約状況調査票!$F:$AW,5,FALSE))</f>
        <v/>
      </c>
      <c r="D132" s="16" t="str">
        <f>IF(A132="","",VLOOKUP(A132,[9]令和6年度契約状況調査票!$F:$AW,8,FALSE))</f>
        <v/>
      </c>
      <c r="E132" s="2" t="str">
        <f>IF(A132="","",VLOOKUP(A132,[9]令和6年度契約状況調査票!$F:$AW,9,FALSE))</f>
        <v/>
      </c>
      <c r="F132" s="3" t="str">
        <f>IF(A132="","",VLOOKUP(A132,[9]令和6年度契約状況調査票!$F:$AW,10,FALSE))</f>
        <v/>
      </c>
      <c r="G132" s="17" t="str">
        <f>IF(A132="","",VLOOKUP(A132,[9]令和6年度契約状況調査票!$F:$AW,30,FALSE))</f>
        <v/>
      </c>
      <c r="H132" s="4" t="str">
        <f>IF(A132="","",IF(VLOOKUP(A132,[9]令和6年度契約状況調査票!$F:$AW,13,FALSE)="他官署で調達手続きを実施のため","他官署で調達手続きを実施のため",IF(VLOOKUP(A132,[9]令和6年度契約状況調査票!$F:$AW,20,FALSE)="②同種の他の契約の予定価格を類推されるおそれがあるため公表しない","同種の他の契約の予定価格を類推されるおそれがあるため公表しない",IF(VLOOKUP(A132,[9]令和6年度契約状況調査票!$F:$AW,20,FALSE)="－","－",IF(VLOOKUP(A132,[9]令和6年度契約状況調査票!$F:$AW,6,FALSE)&lt;&gt;"",TEXT(VLOOKUP(A132,[9]令和6年度契約状況調査票!$F:$AW,13,FALSE),"#,##0円")&amp;CHAR(10)&amp;"(A)",VLOOKUP(A132,[9]令和6年度契約状況調査票!$F:$AW,13,FALSE))))))</f>
        <v/>
      </c>
      <c r="I132" s="4" t="str">
        <f>IF(A132="","",VLOOKUP(A132,[9]令和6年度契約状況調査票!$F:$AW,14,FALSE))</f>
        <v/>
      </c>
      <c r="J132" s="5" t="str">
        <f>IF(A132="","",IF(VLOOKUP(A132,[9]令和6年度契約状況調査票!$F:$AW,13,FALSE)="他官署で調達手続きを実施のため","－",IF(VLOOKUP(A132,[9]令和6年度契約状況調査票!$F:$AW,20,FALSE)="②同種の他の契約の予定価格を類推されるおそれがあるため公表しない","－",IF(VLOOKUP(A132,[9]令和6年度契約状況調査票!$F:$AW,20,FALSE)="－","－",IF(VLOOKUP(A132,[9]令和6年度契約状況調査票!$F:$AW,6,FALSE)&lt;&gt;"",TEXT(VLOOKUP(A132,[9]令和6年度契約状況調査票!$F:$AW,16,FALSE),"#.0%")&amp;CHAR(10)&amp;"(B/A×100)",VLOOKUP(A132,[9]令和6年度契約状況調査票!$F:$AW,16,FALSE))))))</f>
        <v/>
      </c>
      <c r="K132" s="18"/>
      <c r="L132" s="5" t="str">
        <f>IF(A132="","",IF(VLOOKUP(A132,[9]令和6年度契約状況調査票!$F:$AW,26,FALSE)="①公益社団法人","公社",IF(VLOOKUP(A132,[9]令和6年度契約状況調査票!$F:$AW,26,FALSE)="②公益財団法人","公財","")))</f>
        <v/>
      </c>
      <c r="M132" s="5" t="str">
        <f>IF(A132="","",VLOOKUP(A132,[9]令和6年度契約状況調査票!$F:$AW,27,FALSE))</f>
        <v/>
      </c>
      <c r="N132" s="18" t="str">
        <f>IF(A132="","",IF(VLOOKUP(A132,[9]令和6年度契約状況調査票!$F:$AW,12,FALSE)="国所管",VLOOKUP(A132,[9]令和6年度契約状況調査票!$F:$AW,23,FALSE),""))</f>
        <v/>
      </c>
      <c r="O132" s="6" t="str">
        <f>IF(A132="","",IF(AND(Q132="○",P132="分担契約/単価契約"),"単価契約"&amp;CHAR(10)&amp;"予定調達総額 "&amp;TEXT(VLOOKUP(A132,[9]令和6年度契約状況調査票!$F:$AW,15,FALSE),"#,##0円")&amp;"(B)"&amp;CHAR(10)&amp;"分担契約"&amp;CHAR(10)&amp;VLOOKUP(A132,[9]令和6年度契約状況調査票!$F:$AW,31,FALSE),IF(AND(Q132="○",P132="分担契約"),"分担契約"&amp;CHAR(10)&amp;"契約総額 "&amp;TEXT(VLOOKUP(A132,[9]令和6年度契約状況調査票!$F:$AW,15,FALSE),"#,##0円")&amp;"(B)"&amp;CHAR(10)&amp;VLOOKUP(A132,[9]令和6年度契約状況調査票!$F:$AW,31,FALSE),(IF(P132="分担契約/単価契約","単価契約"&amp;CHAR(10)&amp;"予定調達総額 "&amp;TEXT(VLOOKUP(A132,[9]令和6年度契約状況調査票!$F:$AW,15,FALSE),"#,##0円")&amp;CHAR(10)&amp;"分担契約"&amp;CHAR(10)&amp;VLOOKUP(A132,[9]令和6年度契約状況調査票!$F:$AW,31,FALSE),IF(P132="分担契約","分担契約"&amp;CHAR(10)&amp;"契約総額 "&amp;TEXT(VLOOKUP(A132,[9]令和6年度契約状況調査票!$F:$AW,15,FALSE),"#,##0円")&amp;CHAR(10)&amp;VLOOKUP(A132,[9]令和6年度契約状況調査票!$F:$AW,31,FALSE),IF(P132="単価契約","単価契約"&amp;CHAR(10)&amp;"予定調達総額 "&amp;TEXT(VLOOKUP(A132,[9]令和6年度契約状況調査票!$F:$AW,15,FALSE),"#,##0円")&amp;CHAR(10)&amp;VLOOKUP(A132,[9]令和6年度契約状況調査票!$F:$AW,31,FALSE),VLOOKUP(A132,[9]令和6年度契約状況調査票!$F:$AW,31,FALSE))))))))</f>
        <v/>
      </c>
      <c r="P132" s="12" t="str">
        <f>IF(A132="","",VLOOKUP(A132,[9]令和6年度契約状況調査票!$F:$CE,52,FALSE))</f>
        <v/>
      </c>
    </row>
    <row r="133" spans="1:16" ht="60" customHeight="1">
      <c r="A133" s="7" t="str">
        <f>IF(MAX([9]令和6年度契約状況調査票!F28:F152)&gt;=ROW()-5,ROW()-5,"")</f>
        <v/>
      </c>
      <c r="B133" s="2" t="str">
        <f>IF(A133="","",VLOOKUP(A133,[9]令和6年度契約状況調査票!$F:$AW,4,FALSE))</f>
        <v/>
      </c>
      <c r="C133" s="1" t="str">
        <f>IF(A133="","",VLOOKUP(A133,[9]令和6年度契約状況調査票!$F:$AW,5,FALSE))</f>
        <v/>
      </c>
      <c r="D133" s="16" t="str">
        <f>IF(A133="","",VLOOKUP(A133,[9]令和6年度契約状況調査票!$F:$AW,8,FALSE))</f>
        <v/>
      </c>
      <c r="E133" s="2" t="str">
        <f>IF(A133="","",VLOOKUP(A133,[9]令和6年度契約状況調査票!$F:$AW,9,FALSE))</f>
        <v/>
      </c>
      <c r="F133" s="3" t="str">
        <f>IF(A133="","",VLOOKUP(A133,[9]令和6年度契約状況調査票!$F:$AW,10,FALSE))</f>
        <v/>
      </c>
      <c r="G133" s="17" t="str">
        <f>IF(A133="","",VLOOKUP(A133,[9]令和6年度契約状況調査票!$F:$AW,30,FALSE))</f>
        <v/>
      </c>
      <c r="H133" s="4" t="str">
        <f>IF(A133="","",IF(VLOOKUP(A133,[9]令和6年度契約状況調査票!$F:$AW,13,FALSE)="他官署で調達手続きを実施のため","他官署で調達手続きを実施のため",IF(VLOOKUP(A133,[9]令和6年度契約状況調査票!$F:$AW,20,FALSE)="②同種の他の契約の予定価格を類推されるおそれがあるため公表しない","同種の他の契約の予定価格を類推されるおそれがあるため公表しない",IF(VLOOKUP(A133,[9]令和6年度契約状況調査票!$F:$AW,20,FALSE)="－","－",IF(VLOOKUP(A133,[9]令和6年度契約状況調査票!$F:$AW,6,FALSE)&lt;&gt;"",TEXT(VLOOKUP(A133,[9]令和6年度契約状況調査票!$F:$AW,13,FALSE),"#,##0円")&amp;CHAR(10)&amp;"(A)",VLOOKUP(A133,[9]令和6年度契約状況調査票!$F:$AW,13,FALSE))))))</f>
        <v/>
      </c>
      <c r="I133" s="4" t="str">
        <f>IF(A133="","",VLOOKUP(A133,[9]令和6年度契約状況調査票!$F:$AW,14,FALSE))</f>
        <v/>
      </c>
      <c r="J133" s="5" t="str">
        <f>IF(A133="","",IF(VLOOKUP(A133,[9]令和6年度契約状況調査票!$F:$AW,13,FALSE)="他官署で調達手続きを実施のため","－",IF(VLOOKUP(A133,[9]令和6年度契約状況調査票!$F:$AW,20,FALSE)="②同種の他の契約の予定価格を類推されるおそれがあるため公表しない","－",IF(VLOOKUP(A133,[9]令和6年度契約状況調査票!$F:$AW,20,FALSE)="－","－",IF(VLOOKUP(A133,[9]令和6年度契約状況調査票!$F:$AW,6,FALSE)&lt;&gt;"",TEXT(VLOOKUP(A133,[9]令和6年度契約状況調査票!$F:$AW,16,FALSE),"#.0%")&amp;CHAR(10)&amp;"(B/A×100)",VLOOKUP(A133,[9]令和6年度契約状況調査票!$F:$AW,16,FALSE))))))</f>
        <v/>
      </c>
      <c r="K133" s="18"/>
      <c r="L133" s="5" t="str">
        <f>IF(A133="","",IF(VLOOKUP(A133,[9]令和6年度契約状況調査票!$F:$AW,26,FALSE)="①公益社団法人","公社",IF(VLOOKUP(A133,[9]令和6年度契約状況調査票!$F:$AW,26,FALSE)="②公益財団法人","公財","")))</f>
        <v/>
      </c>
      <c r="M133" s="5" t="str">
        <f>IF(A133="","",VLOOKUP(A133,[9]令和6年度契約状況調査票!$F:$AW,27,FALSE))</f>
        <v/>
      </c>
      <c r="N133" s="18" t="str">
        <f>IF(A133="","",IF(VLOOKUP(A133,[9]令和6年度契約状況調査票!$F:$AW,12,FALSE)="国所管",VLOOKUP(A133,[9]令和6年度契約状況調査票!$F:$AW,23,FALSE),""))</f>
        <v/>
      </c>
      <c r="O133" s="6" t="str">
        <f>IF(A133="","",IF(AND(Q133="○",P133="分担契約/単価契約"),"単価契約"&amp;CHAR(10)&amp;"予定調達総額 "&amp;TEXT(VLOOKUP(A133,[9]令和6年度契約状況調査票!$F:$AW,15,FALSE),"#,##0円")&amp;"(B)"&amp;CHAR(10)&amp;"分担契約"&amp;CHAR(10)&amp;VLOOKUP(A133,[9]令和6年度契約状況調査票!$F:$AW,31,FALSE),IF(AND(Q133="○",P133="分担契約"),"分担契約"&amp;CHAR(10)&amp;"契約総額 "&amp;TEXT(VLOOKUP(A133,[9]令和6年度契約状況調査票!$F:$AW,15,FALSE),"#,##0円")&amp;"(B)"&amp;CHAR(10)&amp;VLOOKUP(A133,[9]令和6年度契約状況調査票!$F:$AW,31,FALSE),(IF(P133="分担契約/単価契約","単価契約"&amp;CHAR(10)&amp;"予定調達総額 "&amp;TEXT(VLOOKUP(A133,[9]令和6年度契約状況調査票!$F:$AW,15,FALSE),"#,##0円")&amp;CHAR(10)&amp;"分担契約"&amp;CHAR(10)&amp;VLOOKUP(A133,[9]令和6年度契約状況調査票!$F:$AW,31,FALSE),IF(P133="分担契約","分担契約"&amp;CHAR(10)&amp;"契約総額 "&amp;TEXT(VLOOKUP(A133,[9]令和6年度契約状況調査票!$F:$AW,15,FALSE),"#,##0円")&amp;CHAR(10)&amp;VLOOKUP(A133,[9]令和6年度契約状況調査票!$F:$AW,31,FALSE),IF(P133="単価契約","単価契約"&amp;CHAR(10)&amp;"予定調達総額 "&amp;TEXT(VLOOKUP(A133,[9]令和6年度契約状況調査票!$F:$AW,15,FALSE),"#,##0円")&amp;CHAR(10)&amp;VLOOKUP(A133,[9]令和6年度契約状況調査票!$F:$AW,31,FALSE),VLOOKUP(A133,[9]令和6年度契約状況調査票!$F:$AW,31,FALSE))))))))</f>
        <v/>
      </c>
      <c r="P133" s="12" t="str">
        <f>IF(A133="","",VLOOKUP(A133,[9]令和6年度契約状況調査票!$F:$CE,52,FALSE))</f>
        <v/>
      </c>
    </row>
    <row r="134" spans="1:16" ht="60" customHeight="1">
      <c r="A134" s="7" t="str">
        <f>IF(MAX([9]令和6年度契約状況調査票!F28:F153)&gt;=ROW()-5,ROW()-5,"")</f>
        <v/>
      </c>
      <c r="B134" s="2" t="str">
        <f>IF(A134="","",VLOOKUP(A134,[9]令和6年度契約状況調査票!$F:$AW,4,FALSE))</f>
        <v/>
      </c>
      <c r="C134" s="1" t="str">
        <f>IF(A134="","",VLOOKUP(A134,[9]令和6年度契約状況調査票!$F:$AW,5,FALSE))</f>
        <v/>
      </c>
      <c r="D134" s="16" t="str">
        <f>IF(A134="","",VLOOKUP(A134,[9]令和6年度契約状況調査票!$F:$AW,8,FALSE))</f>
        <v/>
      </c>
      <c r="E134" s="2" t="str">
        <f>IF(A134="","",VLOOKUP(A134,[9]令和6年度契約状況調査票!$F:$AW,9,FALSE))</f>
        <v/>
      </c>
      <c r="F134" s="3" t="str">
        <f>IF(A134="","",VLOOKUP(A134,[9]令和6年度契約状況調査票!$F:$AW,10,FALSE))</f>
        <v/>
      </c>
      <c r="G134" s="17" t="str">
        <f>IF(A134="","",VLOOKUP(A134,[9]令和6年度契約状況調査票!$F:$AW,30,FALSE))</f>
        <v/>
      </c>
      <c r="H134" s="4" t="str">
        <f>IF(A134="","",IF(VLOOKUP(A134,[9]令和6年度契約状況調査票!$F:$AW,13,FALSE)="他官署で調達手続きを実施のため","他官署で調達手続きを実施のため",IF(VLOOKUP(A134,[9]令和6年度契約状況調査票!$F:$AW,20,FALSE)="②同種の他の契約の予定価格を類推されるおそれがあるため公表しない","同種の他の契約の予定価格を類推されるおそれがあるため公表しない",IF(VLOOKUP(A134,[9]令和6年度契約状況調査票!$F:$AW,20,FALSE)="－","－",IF(VLOOKUP(A134,[9]令和6年度契約状況調査票!$F:$AW,6,FALSE)&lt;&gt;"",TEXT(VLOOKUP(A134,[9]令和6年度契約状況調査票!$F:$AW,13,FALSE),"#,##0円")&amp;CHAR(10)&amp;"(A)",VLOOKUP(A134,[9]令和6年度契約状況調査票!$F:$AW,13,FALSE))))))</f>
        <v/>
      </c>
      <c r="I134" s="4" t="str">
        <f>IF(A134="","",VLOOKUP(A134,[9]令和6年度契約状況調査票!$F:$AW,14,FALSE))</f>
        <v/>
      </c>
      <c r="J134" s="5" t="str">
        <f>IF(A134="","",IF(VLOOKUP(A134,[9]令和6年度契約状況調査票!$F:$AW,13,FALSE)="他官署で調達手続きを実施のため","－",IF(VLOOKUP(A134,[9]令和6年度契約状況調査票!$F:$AW,20,FALSE)="②同種の他の契約の予定価格を類推されるおそれがあるため公表しない","－",IF(VLOOKUP(A134,[9]令和6年度契約状況調査票!$F:$AW,20,FALSE)="－","－",IF(VLOOKUP(A134,[9]令和6年度契約状況調査票!$F:$AW,6,FALSE)&lt;&gt;"",TEXT(VLOOKUP(A134,[9]令和6年度契約状況調査票!$F:$AW,16,FALSE),"#.0%")&amp;CHAR(10)&amp;"(B/A×100)",VLOOKUP(A134,[9]令和6年度契約状況調査票!$F:$AW,16,FALSE))))))</f>
        <v/>
      </c>
      <c r="K134" s="18"/>
      <c r="L134" s="5" t="str">
        <f>IF(A134="","",IF(VLOOKUP(A134,[9]令和6年度契約状況調査票!$F:$AW,26,FALSE)="①公益社団法人","公社",IF(VLOOKUP(A134,[9]令和6年度契約状況調査票!$F:$AW,26,FALSE)="②公益財団法人","公財","")))</f>
        <v/>
      </c>
      <c r="M134" s="5" t="str">
        <f>IF(A134="","",VLOOKUP(A134,[9]令和6年度契約状況調査票!$F:$AW,27,FALSE))</f>
        <v/>
      </c>
      <c r="N134" s="18" t="str">
        <f>IF(A134="","",IF(VLOOKUP(A134,[9]令和6年度契約状況調査票!$F:$AW,12,FALSE)="国所管",VLOOKUP(A134,[9]令和6年度契約状況調査票!$F:$AW,23,FALSE),""))</f>
        <v/>
      </c>
      <c r="O134" s="6" t="str">
        <f>IF(A134="","",IF(AND(Q134="○",P134="分担契約/単価契約"),"単価契約"&amp;CHAR(10)&amp;"予定調達総額 "&amp;TEXT(VLOOKUP(A134,[9]令和6年度契約状況調査票!$F:$AW,15,FALSE),"#,##0円")&amp;"(B)"&amp;CHAR(10)&amp;"分担契約"&amp;CHAR(10)&amp;VLOOKUP(A134,[9]令和6年度契約状況調査票!$F:$AW,31,FALSE),IF(AND(Q134="○",P134="分担契約"),"分担契約"&amp;CHAR(10)&amp;"契約総額 "&amp;TEXT(VLOOKUP(A134,[9]令和6年度契約状況調査票!$F:$AW,15,FALSE),"#,##0円")&amp;"(B)"&amp;CHAR(10)&amp;VLOOKUP(A134,[9]令和6年度契約状況調査票!$F:$AW,31,FALSE),(IF(P134="分担契約/単価契約","単価契約"&amp;CHAR(10)&amp;"予定調達総額 "&amp;TEXT(VLOOKUP(A134,[9]令和6年度契約状況調査票!$F:$AW,15,FALSE),"#,##0円")&amp;CHAR(10)&amp;"分担契約"&amp;CHAR(10)&amp;VLOOKUP(A134,[9]令和6年度契約状況調査票!$F:$AW,31,FALSE),IF(P134="分担契約","分担契約"&amp;CHAR(10)&amp;"契約総額 "&amp;TEXT(VLOOKUP(A134,[9]令和6年度契約状況調査票!$F:$AW,15,FALSE),"#,##0円")&amp;CHAR(10)&amp;VLOOKUP(A134,[9]令和6年度契約状況調査票!$F:$AW,31,FALSE),IF(P134="単価契約","単価契約"&amp;CHAR(10)&amp;"予定調達総額 "&amp;TEXT(VLOOKUP(A134,[9]令和6年度契約状況調査票!$F:$AW,15,FALSE),"#,##0円")&amp;CHAR(10)&amp;VLOOKUP(A134,[9]令和6年度契約状況調査票!$F:$AW,31,FALSE),VLOOKUP(A134,[9]令和6年度契約状況調査票!$F:$AW,31,FALSE))))))))</f>
        <v/>
      </c>
      <c r="P134" s="12" t="str">
        <f>IF(A134="","",VLOOKUP(A134,[9]令和6年度契約状況調査票!$F:$CE,52,FALSE))</f>
        <v/>
      </c>
    </row>
    <row r="135" spans="1:16" ht="60" customHeight="1">
      <c r="A135" s="7" t="str">
        <f>IF(MAX([9]令和6年度契約状況調査票!F28:F154)&gt;=ROW()-5,ROW()-5,"")</f>
        <v/>
      </c>
      <c r="B135" s="2" t="str">
        <f>IF(A135="","",VLOOKUP(A135,[9]令和6年度契約状況調査票!$F:$AW,4,FALSE))</f>
        <v/>
      </c>
      <c r="C135" s="1" t="str">
        <f>IF(A135="","",VLOOKUP(A135,[9]令和6年度契約状況調査票!$F:$AW,5,FALSE))</f>
        <v/>
      </c>
      <c r="D135" s="16" t="str">
        <f>IF(A135="","",VLOOKUP(A135,[9]令和6年度契約状況調査票!$F:$AW,8,FALSE))</f>
        <v/>
      </c>
      <c r="E135" s="2" t="str">
        <f>IF(A135="","",VLOOKUP(A135,[9]令和6年度契約状況調査票!$F:$AW,9,FALSE))</f>
        <v/>
      </c>
      <c r="F135" s="3" t="str">
        <f>IF(A135="","",VLOOKUP(A135,[9]令和6年度契約状況調査票!$F:$AW,10,FALSE))</f>
        <v/>
      </c>
      <c r="G135" s="17" t="str">
        <f>IF(A135="","",VLOOKUP(A135,[9]令和6年度契約状況調査票!$F:$AW,30,FALSE))</f>
        <v/>
      </c>
      <c r="H135" s="4" t="str">
        <f>IF(A135="","",IF(VLOOKUP(A135,[9]令和6年度契約状況調査票!$F:$AW,13,FALSE)="他官署で調達手続きを実施のため","他官署で調達手続きを実施のため",IF(VLOOKUP(A135,[9]令和6年度契約状況調査票!$F:$AW,20,FALSE)="②同種の他の契約の予定価格を類推されるおそれがあるため公表しない","同種の他の契約の予定価格を類推されるおそれがあるため公表しない",IF(VLOOKUP(A135,[9]令和6年度契約状況調査票!$F:$AW,20,FALSE)="－","－",IF(VLOOKUP(A135,[9]令和6年度契約状況調査票!$F:$AW,6,FALSE)&lt;&gt;"",TEXT(VLOOKUP(A135,[9]令和6年度契約状況調査票!$F:$AW,13,FALSE),"#,##0円")&amp;CHAR(10)&amp;"(A)",VLOOKUP(A135,[9]令和6年度契約状況調査票!$F:$AW,13,FALSE))))))</f>
        <v/>
      </c>
      <c r="I135" s="4" t="str">
        <f>IF(A135="","",VLOOKUP(A135,[9]令和6年度契約状況調査票!$F:$AW,14,FALSE))</f>
        <v/>
      </c>
      <c r="J135" s="5" t="str">
        <f>IF(A135="","",IF(VLOOKUP(A135,[9]令和6年度契約状況調査票!$F:$AW,13,FALSE)="他官署で調達手続きを実施のため","－",IF(VLOOKUP(A135,[9]令和6年度契約状況調査票!$F:$AW,20,FALSE)="②同種の他の契約の予定価格を類推されるおそれがあるため公表しない","－",IF(VLOOKUP(A135,[9]令和6年度契約状況調査票!$F:$AW,20,FALSE)="－","－",IF(VLOOKUP(A135,[9]令和6年度契約状況調査票!$F:$AW,6,FALSE)&lt;&gt;"",TEXT(VLOOKUP(A135,[9]令和6年度契約状況調査票!$F:$AW,16,FALSE),"#.0%")&amp;CHAR(10)&amp;"(B/A×100)",VLOOKUP(A135,[9]令和6年度契約状況調査票!$F:$AW,16,FALSE))))))</f>
        <v/>
      </c>
      <c r="K135" s="18"/>
      <c r="L135" s="5" t="str">
        <f>IF(A135="","",IF(VLOOKUP(A135,[9]令和6年度契約状況調査票!$F:$AW,26,FALSE)="①公益社団法人","公社",IF(VLOOKUP(A135,[9]令和6年度契約状況調査票!$F:$AW,26,FALSE)="②公益財団法人","公財","")))</f>
        <v/>
      </c>
      <c r="M135" s="5" t="str">
        <f>IF(A135="","",VLOOKUP(A135,[9]令和6年度契約状況調査票!$F:$AW,27,FALSE))</f>
        <v/>
      </c>
      <c r="N135" s="18" t="str">
        <f>IF(A135="","",IF(VLOOKUP(A135,[9]令和6年度契約状況調査票!$F:$AW,12,FALSE)="国所管",VLOOKUP(A135,[9]令和6年度契約状況調査票!$F:$AW,23,FALSE),""))</f>
        <v/>
      </c>
      <c r="O135" s="6" t="str">
        <f>IF(A135="","",IF(AND(Q135="○",P135="分担契約/単価契約"),"単価契約"&amp;CHAR(10)&amp;"予定調達総額 "&amp;TEXT(VLOOKUP(A135,[9]令和6年度契約状況調査票!$F:$AW,15,FALSE),"#,##0円")&amp;"(B)"&amp;CHAR(10)&amp;"分担契約"&amp;CHAR(10)&amp;VLOOKUP(A135,[9]令和6年度契約状況調査票!$F:$AW,31,FALSE),IF(AND(Q135="○",P135="分担契約"),"分担契約"&amp;CHAR(10)&amp;"契約総額 "&amp;TEXT(VLOOKUP(A135,[9]令和6年度契約状況調査票!$F:$AW,15,FALSE),"#,##0円")&amp;"(B)"&amp;CHAR(10)&amp;VLOOKUP(A135,[9]令和6年度契約状況調査票!$F:$AW,31,FALSE),(IF(P135="分担契約/単価契約","単価契約"&amp;CHAR(10)&amp;"予定調達総額 "&amp;TEXT(VLOOKUP(A135,[9]令和6年度契約状況調査票!$F:$AW,15,FALSE),"#,##0円")&amp;CHAR(10)&amp;"分担契約"&amp;CHAR(10)&amp;VLOOKUP(A135,[9]令和6年度契約状況調査票!$F:$AW,31,FALSE),IF(P135="分担契約","分担契約"&amp;CHAR(10)&amp;"契約総額 "&amp;TEXT(VLOOKUP(A135,[9]令和6年度契約状況調査票!$F:$AW,15,FALSE),"#,##0円")&amp;CHAR(10)&amp;VLOOKUP(A135,[9]令和6年度契約状況調査票!$F:$AW,31,FALSE),IF(P135="単価契約","単価契約"&amp;CHAR(10)&amp;"予定調達総額 "&amp;TEXT(VLOOKUP(A135,[9]令和6年度契約状況調査票!$F:$AW,15,FALSE),"#,##0円")&amp;CHAR(10)&amp;VLOOKUP(A135,[9]令和6年度契約状況調査票!$F:$AW,31,FALSE),VLOOKUP(A135,[9]令和6年度契約状況調査票!$F:$AW,31,FALSE))))))))</f>
        <v/>
      </c>
      <c r="P135" s="12" t="str">
        <f>IF(A135="","",VLOOKUP(A135,[9]令和6年度契約状況調査票!$F:$CE,52,FALSE))</f>
        <v/>
      </c>
    </row>
    <row r="136" spans="1:16" ht="60" customHeight="1">
      <c r="A136" s="7" t="str">
        <f>IF(MAX([9]令和6年度契約状況調査票!F28:F155)&gt;=ROW()-5,ROW()-5,"")</f>
        <v/>
      </c>
      <c r="B136" s="2" t="str">
        <f>IF(A136="","",VLOOKUP(A136,[9]令和6年度契約状況調査票!$F:$AW,4,FALSE))</f>
        <v/>
      </c>
      <c r="C136" s="1" t="str">
        <f>IF(A136="","",VLOOKUP(A136,[9]令和6年度契約状況調査票!$F:$AW,5,FALSE))</f>
        <v/>
      </c>
      <c r="D136" s="16" t="str">
        <f>IF(A136="","",VLOOKUP(A136,[9]令和6年度契約状況調査票!$F:$AW,8,FALSE))</f>
        <v/>
      </c>
      <c r="E136" s="2" t="str">
        <f>IF(A136="","",VLOOKUP(A136,[9]令和6年度契約状況調査票!$F:$AW,9,FALSE))</f>
        <v/>
      </c>
      <c r="F136" s="3" t="str">
        <f>IF(A136="","",VLOOKUP(A136,[9]令和6年度契約状況調査票!$F:$AW,10,FALSE))</f>
        <v/>
      </c>
      <c r="G136" s="17" t="str">
        <f>IF(A136="","",VLOOKUP(A136,[9]令和6年度契約状況調査票!$F:$AW,30,FALSE))</f>
        <v/>
      </c>
      <c r="H136" s="4" t="str">
        <f>IF(A136="","",IF(VLOOKUP(A136,[9]令和6年度契約状況調査票!$F:$AW,13,FALSE)="他官署で調達手続きを実施のため","他官署で調達手続きを実施のため",IF(VLOOKUP(A136,[9]令和6年度契約状況調査票!$F:$AW,20,FALSE)="②同種の他の契約の予定価格を類推されるおそれがあるため公表しない","同種の他の契約の予定価格を類推されるおそれがあるため公表しない",IF(VLOOKUP(A136,[9]令和6年度契約状況調査票!$F:$AW,20,FALSE)="－","－",IF(VLOOKUP(A136,[9]令和6年度契約状況調査票!$F:$AW,6,FALSE)&lt;&gt;"",TEXT(VLOOKUP(A136,[9]令和6年度契約状況調査票!$F:$AW,13,FALSE),"#,##0円")&amp;CHAR(10)&amp;"(A)",VLOOKUP(A136,[9]令和6年度契約状況調査票!$F:$AW,13,FALSE))))))</f>
        <v/>
      </c>
      <c r="I136" s="4" t="str">
        <f>IF(A136="","",VLOOKUP(A136,[9]令和6年度契約状況調査票!$F:$AW,14,FALSE))</f>
        <v/>
      </c>
      <c r="J136" s="5" t="str">
        <f>IF(A136="","",IF(VLOOKUP(A136,[9]令和6年度契約状況調査票!$F:$AW,13,FALSE)="他官署で調達手続きを実施のため","－",IF(VLOOKUP(A136,[9]令和6年度契約状況調査票!$F:$AW,20,FALSE)="②同種の他の契約の予定価格を類推されるおそれがあるため公表しない","－",IF(VLOOKUP(A136,[9]令和6年度契約状況調査票!$F:$AW,20,FALSE)="－","－",IF(VLOOKUP(A136,[9]令和6年度契約状況調査票!$F:$AW,6,FALSE)&lt;&gt;"",TEXT(VLOOKUP(A136,[9]令和6年度契約状況調査票!$F:$AW,16,FALSE),"#.0%")&amp;CHAR(10)&amp;"(B/A×100)",VLOOKUP(A136,[9]令和6年度契約状況調査票!$F:$AW,16,FALSE))))))</f>
        <v/>
      </c>
      <c r="K136" s="18"/>
      <c r="L136" s="5" t="str">
        <f>IF(A136="","",IF(VLOOKUP(A136,[9]令和6年度契約状況調査票!$F:$AW,26,FALSE)="①公益社団法人","公社",IF(VLOOKUP(A136,[9]令和6年度契約状況調査票!$F:$AW,26,FALSE)="②公益財団法人","公財","")))</f>
        <v/>
      </c>
      <c r="M136" s="5" t="str">
        <f>IF(A136="","",VLOOKUP(A136,[9]令和6年度契約状況調査票!$F:$AW,27,FALSE))</f>
        <v/>
      </c>
      <c r="N136" s="18" t="str">
        <f>IF(A136="","",IF(VLOOKUP(A136,[9]令和6年度契約状況調査票!$F:$AW,12,FALSE)="国所管",VLOOKUP(A136,[9]令和6年度契約状況調査票!$F:$AW,23,FALSE),""))</f>
        <v/>
      </c>
      <c r="O136" s="6" t="str">
        <f>IF(A136="","",IF(AND(Q136="○",P136="分担契約/単価契約"),"単価契約"&amp;CHAR(10)&amp;"予定調達総額 "&amp;TEXT(VLOOKUP(A136,[9]令和6年度契約状況調査票!$F:$AW,15,FALSE),"#,##0円")&amp;"(B)"&amp;CHAR(10)&amp;"分担契約"&amp;CHAR(10)&amp;VLOOKUP(A136,[9]令和6年度契約状況調査票!$F:$AW,31,FALSE),IF(AND(Q136="○",P136="分担契約"),"分担契約"&amp;CHAR(10)&amp;"契約総額 "&amp;TEXT(VLOOKUP(A136,[9]令和6年度契約状況調査票!$F:$AW,15,FALSE),"#,##0円")&amp;"(B)"&amp;CHAR(10)&amp;VLOOKUP(A136,[9]令和6年度契約状況調査票!$F:$AW,31,FALSE),(IF(P136="分担契約/単価契約","単価契約"&amp;CHAR(10)&amp;"予定調達総額 "&amp;TEXT(VLOOKUP(A136,[9]令和6年度契約状況調査票!$F:$AW,15,FALSE),"#,##0円")&amp;CHAR(10)&amp;"分担契約"&amp;CHAR(10)&amp;VLOOKUP(A136,[9]令和6年度契約状況調査票!$F:$AW,31,FALSE),IF(P136="分担契約","分担契約"&amp;CHAR(10)&amp;"契約総額 "&amp;TEXT(VLOOKUP(A136,[9]令和6年度契約状況調査票!$F:$AW,15,FALSE),"#,##0円")&amp;CHAR(10)&amp;VLOOKUP(A136,[9]令和6年度契約状況調査票!$F:$AW,31,FALSE),IF(P136="単価契約","単価契約"&amp;CHAR(10)&amp;"予定調達総額 "&amp;TEXT(VLOOKUP(A136,[9]令和6年度契約状況調査票!$F:$AW,15,FALSE),"#,##0円")&amp;CHAR(10)&amp;VLOOKUP(A136,[9]令和6年度契約状況調査票!$F:$AW,31,FALSE),VLOOKUP(A136,[9]令和6年度契約状況調査票!$F:$AW,31,FALSE))))))))</f>
        <v/>
      </c>
      <c r="P136" s="12" t="str">
        <f>IF(A136="","",VLOOKUP(A136,[9]令和6年度契約状況調査票!$F:$CE,52,FALSE))</f>
        <v/>
      </c>
    </row>
    <row r="137" spans="1:16" ht="60" customHeight="1">
      <c r="A137" s="7" t="str">
        <f>IF(MAX([9]令和6年度契約状況調査票!F28:F156)&gt;=ROW()-5,ROW()-5,"")</f>
        <v/>
      </c>
      <c r="B137" s="2" t="str">
        <f>IF(A137="","",VLOOKUP(A137,[9]令和6年度契約状況調査票!$F:$AW,4,FALSE))</f>
        <v/>
      </c>
      <c r="C137" s="1" t="str">
        <f>IF(A137="","",VLOOKUP(A137,[9]令和6年度契約状況調査票!$F:$AW,5,FALSE))</f>
        <v/>
      </c>
      <c r="D137" s="16" t="str">
        <f>IF(A137="","",VLOOKUP(A137,[9]令和6年度契約状況調査票!$F:$AW,8,FALSE))</f>
        <v/>
      </c>
      <c r="E137" s="2" t="str">
        <f>IF(A137="","",VLOOKUP(A137,[9]令和6年度契約状況調査票!$F:$AW,9,FALSE))</f>
        <v/>
      </c>
      <c r="F137" s="3" t="str">
        <f>IF(A137="","",VLOOKUP(A137,[9]令和6年度契約状況調査票!$F:$AW,10,FALSE))</f>
        <v/>
      </c>
      <c r="G137" s="17" t="str">
        <f>IF(A137="","",VLOOKUP(A137,[9]令和6年度契約状況調査票!$F:$AW,30,FALSE))</f>
        <v/>
      </c>
      <c r="H137" s="4" t="str">
        <f>IF(A137="","",IF(VLOOKUP(A137,[9]令和6年度契約状況調査票!$F:$AW,13,FALSE)="他官署で調達手続きを実施のため","他官署で調達手続きを実施のため",IF(VLOOKUP(A137,[9]令和6年度契約状況調査票!$F:$AW,20,FALSE)="②同種の他の契約の予定価格を類推されるおそれがあるため公表しない","同種の他の契約の予定価格を類推されるおそれがあるため公表しない",IF(VLOOKUP(A137,[9]令和6年度契約状況調査票!$F:$AW,20,FALSE)="－","－",IF(VLOOKUP(A137,[9]令和6年度契約状況調査票!$F:$AW,6,FALSE)&lt;&gt;"",TEXT(VLOOKUP(A137,[9]令和6年度契約状況調査票!$F:$AW,13,FALSE),"#,##0円")&amp;CHAR(10)&amp;"(A)",VLOOKUP(A137,[9]令和6年度契約状況調査票!$F:$AW,13,FALSE))))))</f>
        <v/>
      </c>
      <c r="I137" s="4" t="str">
        <f>IF(A137="","",VLOOKUP(A137,[9]令和6年度契約状況調査票!$F:$AW,14,FALSE))</f>
        <v/>
      </c>
      <c r="J137" s="5" t="str">
        <f>IF(A137="","",IF(VLOOKUP(A137,[9]令和6年度契約状況調査票!$F:$AW,13,FALSE)="他官署で調達手続きを実施のため","－",IF(VLOOKUP(A137,[9]令和6年度契約状況調査票!$F:$AW,20,FALSE)="②同種の他の契約の予定価格を類推されるおそれがあるため公表しない","－",IF(VLOOKUP(A137,[9]令和6年度契約状況調査票!$F:$AW,20,FALSE)="－","－",IF(VLOOKUP(A137,[9]令和6年度契約状況調査票!$F:$AW,6,FALSE)&lt;&gt;"",TEXT(VLOOKUP(A137,[9]令和6年度契約状況調査票!$F:$AW,16,FALSE),"#.0%")&amp;CHAR(10)&amp;"(B/A×100)",VLOOKUP(A137,[9]令和6年度契約状況調査票!$F:$AW,16,FALSE))))))</f>
        <v/>
      </c>
      <c r="K137" s="18"/>
      <c r="L137" s="5" t="str">
        <f>IF(A137="","",IF(VLOOKUP(A137,[9]令和6年度契約状況調査票!$F:$AW,26,FALSE)="①公益社団法人","公社",IF(VLOOKUP(A137,[9]令和6年度契約状況調査票!$F:$AW,26,FALSE)="②公益財団法人","公財","")))</f>
        <v/>
      </c>
      <c r="M137" s="5" t="str">
        <f>IF(A137="","",VLOOKUP(A137,[9]令和6年度契約状況調査票!$F:$AW,27,FALSE))</f>
        <v/>
      </c>
      <c r="N137" s="18" t="str">
        <f>IF(A137="","",IF(VLOOKUP(A137,[9]令和6年度契約状況調査票!$F:$AW,12,FALSE)="国所管",VLOOKUP(A137,[9]令和6年度契約状況調査票!$F:$AW,23,FALSE),""))</f>
        <v/>
      </c>
      <c r="O137" s="6" t="str">
        <f>IF(A137="","",IF(AND(Q137="○",P137="分担契約/単価契約"),"単価契約"&amp;CHAR(10)&amp;"予定調達総額 "&amp;TEXT(VLOOKUP(A137,[9]令和6年度契約状況調査票!$F:$AW,15,FALSE),"#,##0円")&amp;"(B)"&amp;CHAR(10)&amp;"分担契約"&amp;CHAR(10)&amp;VLOOKUP(A137,[9]令和6年度契約状況調査票!$F:$AW,31,FALSE),IF(AND(Q137="○",P137="分担契約"),"分担契約"&amp;CHAR(10)&amp;"契約総額 "&amp;TEXT(VLOOKUP(A137,[9]令和6年度契約状況調査票!$F:$AW,15,FALSE),"#,##0円")&amp;"(B)"&amp;CHAR(10)&amp;VLOOKUP(A137,[9]令和6年度契約状況調査票!$F:$AW,31,FALSE),(IF(P137="分担契約/単価契約","単価契約"&amp;CHAR(10)&amp;"予定調達総額 "&amp;TEXT(VLOOKUP(A137,[9]令和6年度契約状況調査票!$F:$AW,15,FALSE),"#,##0円")&amp;CHAR(10)&amp;"分担契約"&amp;CHAR(10)&amp;VLOOKUP(A137,[9]令和6年度契約状況調査票!$F:$AW,31,FALSE),IF(P137="分担契約","分担契約"&amp;CHAR(10)&amp;"契約総額 "&amp;TEXT(VLOOKUP(A137,[9]令和6年度契約状況調査票!$F:$AW,15,FALSE),"#,##0円")&amp;CHAR(10)&amp;VLOOKUP(A137,[9]令和6年度契約状況調査票!$F:$AW,31,FALSE),IF(P137="単価契約","単価契約"&amp;CHAR(10)&amp;"予定調達総額 "&amp;TEXT(VLOOKUP(A137,[9]令和6年度契約状況調査票!$F:$AW,15,FALSE),"#,##0円")&amp;CHAR(10)&amp;VLOOKUP(A137,[9]令和6年度契約状況調査票!$F:$AW,31,FALSE),VLOOKUP(A137,[9]令和6年度契約状況調査票!$F:$AW,31,FALSE))))))))</f>
        <v/>
      </c>
      <c r="P137" s="12" t="str">
        <f>IF(A137="","",VLOOKUP(A137,[9]令和6年度契約状況調査票!$F:$CE,52,FALSE))</f>
        <v/>
      </c>
    </row>
    <row r="138" spans="1:16" ht="60" customHeight="1">
      <c r="A138" s="7" t="str">
        <f>IF(MAX([9]令和6年度契約状況調査票!F28:F157)&gt;=ROW()-5,ROW()-5,"")</f>
        <v/>
      </c>
      <c r="B138" s="2" t="str">
        <f>IF(A138="","",VLOOKUP(A138,[9]令和6年度契約状況調査票!$F:$AW,4,FALSE))</f>
        <v/>
      </c>
      <c r="C138" s="1" t="str">
        <f>IF(A138="","",VLOOKUP(A138,[9]令和6年度契約状況調査票!$F:$AW,5,FALSE))</f>
        <v/>
      </c>
      <c r="D138" s="16" t="str">
        <f>IF(A138="","",VLOOKUP(A138,[9]令和6年度契約状況調査票!$F:$AW,8,FALSE))</f>
        <v/>
      </c>
      <c r="E138" s="2" t="str">
        <f>IF(A138="","",VLOOKUP(A138,[9]令和6年度契約状況調査票!$F:$AW,9,FALSE))</f>
        <v/>
      </c>
      <c r="F138" s="3" t="str">
        <f>IF(A138="","",VLOOKUP(A138,[9]令和6年度契約状況調査票!$F:$AW,10,FALSE))</f>
        <v/>
      </c>
      <c r="G138" s="17" t="str">
        <f>IF(A138="","",VLOOKUP(A138,[9]令和6年度契約状況調査票!$F:$AW,30,FALSE))</f>
        <v/>
      </c>
      <c r="H138" s="4" t="str">
        <f>IF(A138="","",IF(VLOOKUP(A138,[9]令和6年度契約状況調査票!$F:$AW,13,FALSE)="他官署で調達手続きを実施のため","他官署で調達手続きを実施のため",IF(VLOOKUP(A138,[9]令和6年度契約状況調査票!$F:$AW,20,FALSE)="②同種の他の契約の予定価格を類推されるおそれがあるため公表しない","同種の他の契約の予定価格を類推されるおそれがあるため公表しない",IF(VLOOKUP(A138,[9]令和6年度契約状況調査票!$F:$AW,20,FALSE)="－","－",IF(VLOOKUP(A138,[9]令和6年度契約状況調査票!$F:$AW,6,FALSE)&lt;&gt;"",TEXT(VLOOKUP(A138,[9]令和6年度契約状況調査票!$F:$AW,13,FALSE),"#,##0円")&amp;CHAR(10)&amp;"(A)",VLOOKUP(A138,[9]令和6年度契約状況調査票!$F:$AW,13,FALSE))))))</f>
        <v/>
      </c>
      <c r="I138" s="4" t="str">
        <f>IF(A138="","",VLOOKUP(A138,[9]令和6年度契約状況調査票!$F:$AW,14,FALSE))</f>
        <v/>
      </c>
      <c r="J138" s="5" t="str">
        <f>IF(A138="","",IF(VLOOKUP(A138,[9]令和6年度契約状況調査票!$F:$AW,13,FALSE)="他官署で調達手続きを実施のため","－",IF(VLOOKUP(A138,[9]令和6年度契約状況調査票!$F:$AW,20,FALSE)="②同種の他の契約の予定価格を類推されるおそれがあるため公表しない","－",IF(VLOOKUP(A138,[9]令和6年度契約状況調査票!$F:$AW,20,FALSE)="－","－",IF(VLOOKUP(A138,[9]令和6年度契約状況調査票!$F:$AW,6,FALSE)&lt;&gt;"",TEXT(VLOOKUP(A138,[9]令和6年度契約状況調査票!$F:$AW,16,FALSE),"#.0%")&amp;CHAR(10)&amp;"(B/A×100)",VLOOKUP(A138,[9]令和6年度契約状況調査票!$F:$AW,16,FALSE))))))</f>
        <v/>
      </c>
      <c r="K138" s="18"/>
      <c r="L138" s="5" t="str">
        <f>IF(A138="","",IF(VLOOKUP(A138,[9]令和6年度契約状況調査票!$F:$AW,26,FALSE)="①公益社団法人","公社",IF(VLOOKUP(A138,[9]令和6年度契約状況調査票!$F:$AW,26,FALSE)="②公益財団法人","公財","")))</f>
        <v/>
      </c>
      <c r="M138" s="5" t="str">
        <f>IF(A138="","",VLOOKUP(A138,[9]令和6年度契約状況調査票!$F:$AW,27,FALSE))</f>
        <v/>
      </c>
      <c r="N138" s="18" t="str">
        <f>IF(A138="","",IF(VLOOKUP(A138,[9]令和6年度契約状況調査票!$F:$AW,12,FALSE)="国所管",VLOOKUP(A138,[9]令和6年度契約状況調査票!$F:$AW,23,FALSE),""))</f>
        <v/>
      </c>
      <c r="O138" s="6" t="str">
        <f>IF(A138="","",IF(AND(Q138="○",P138="分担契約/単価契約"),"単価契約"&amp;CHAR(10)&amp;"予定調達総額 "&amp;TEXT(VLOOKUP(A138,[9]令和6年度契約状況調査票!$F:$AW,15,FALSE),"#,##0円")&amp;"(B)"&amp;CHAR(10)&amp;"分担契約"&amp;CHAR(10)&amp;VLOOKUP(A138,[9]令和6年度契約状況調査票!$F:$AW,31,FALSE),IF(AND(Q138="○",P138="分担契約"),"分担契約"&amp;CHAR(10)&amp;"契約総額 "&amp;TEXT(VLOOKUP(A138,[9]令和6年度契約状況調査票!$F:$AW,15,FALSE),"#,##0円")&amp;"(B)"&amp;CHAR(10)&amp;VLOOKUP(A138,[9]令和6年度契約状況調査票!$F:$AW,31,FALSE),(IF(P138="分担契約/単価契約","単価契約"&amp;CHAR(10)&amp;"予定調達総額 "&amp;TEXT(VLOOKUP(A138,[9]令和6年度契約状況調査票!$F:$AW,15,FALSE),"#,##0円")&amp;CHAR(10)&amp;"分担契約"&amp;CHAR(10)&amp;VLOOKUP(A138,[9]令和6年度契約状況調査票!$F:$AW,31,FALSE),IF(P138="分担契約","分担契約"&amp;CHAR(10)&amp;"契約総額 "&amp;TEXT(VLOOKUP(A138,[9]令和6年度契約状況調査票!$F:$AW,15,FALSE),"#,##0円")&amp;CHAR(10)&amp;VLOOKUP(A138,[9]令和6年度契約状況調査票!$F:$AW,31,FALSE),IF(P138="単価契約","単価契約"&amp;CHAR(10)&amp;"予定調達総額 "&amp;TEXT(VLOOKUP(A138,[9]令和6年度契約状況調査票!$F:$AW,15,FALSE),"#,##0円")&amp;CHAR(10)&amp;VLOOKUP(A138,[9]令和6年度契約状況調査票!$F:$AW,31,FALSE),VLOOKUP(A138,[9]令和6年度契約状況調査票!$F:$AW,31,FALSE))))))))</f>
        <v/>
      </c>
      <c r="P138" s="12" t="str">
        <f>IF(A138="","",VLOOKUP(A138,[9]令和6年度契約状況調査票!$F:$CE,52,FALSE))</f>
        <v/>
      </c>
    </row>
    <row r="139" spans="1:16" ht="67.5" customHeight="1">
      <c r="A139" s="7" t="str">
        <f>IF(MAX([9]令和6年度契約状況調査票!F28:F158)&gt;=ROW()-5,ROW()-5,"")</f>
        <v/>
      </c>
      <c r="B139" s="2" t="str">
        <f>IF(A139="","",VLOOKUP(A139,[9]令和6年度契約状況調査票!$F:$AW,4,FALSE))</f>
        <v/>
      </c>
      <c r="C139" s="1" t="str">
        <f>IF(A139="","",VLOOKUP(A139,[9]令和6年度契約状況調査票!$F:$AW,5,FALSE))</f>
        <v/>
      </c>
      <c r="D139" s="16" t="str">
        <f>IF(A139="","",VLOOKUP(A139,[9]令和6年度契約状況調査票!$F:$AW,8,FALSE))</f>
        <v/>
      </c>
      <c r="E139" s="2" t="str">
        <f>IF(A139="","",VLOOKUP(A139,[9]令和6年度契約状況調査票!$F:$AW,9,FALSE))</f>
        <v/>
      </c>
      <c r="F139" s="3" t="str">
        <f>IF(A139="","",VLOOKUP(A139,[9]令和6年度契約状況調査票!$F:$AW,10,FALSE))</f>
        <v/>
      </c>
      <c r="G139" s="17" t="str">
        <f>IF(A139="","",VLOOKUP(A139,[9]令和6年度契約状況調査票!$F:$AW,30,FALSE))</f>
        <v/>
      </c>
      <c r="H139" s="4" t="str">
        <f>IF(A139="","",IF(VLOOKUP(A139,[9]令和6年度契約状況調査票!$F:$AW,13,FALSE)="他官署で調達手続きを実施のため","他官署で調達手続きを実施のため",IF(VLOOKUP(A139,[9]令和6年度契約状況調査票!$F:$AW,20,FALSE)="②同種の他の契約の予定価格を類推されるおそれがあるため公表しない","同種の他の契約の予定価格を類推されるおそれがあるため公表しない",IF(VLOOKUP(A139,[9]令和6年度契約状況調査票!$F:$AW,20,FALSE)="－","－",IF(VLOOKUP(A139,[9]令和6年度契約状況調査票!$F:$AW,6,FALSE)&lt;&gt;"",TEXT(VLOOKUP(A139,[9]令和6年度契約状況調査票!$F:$AW,13,FALSE),"#,##0円")&amp;CHAR(10)&amp;"(A)",VLOOKUP(A139,[9]令和6年度契約状況調査票!$F:$AW,13,FALSE))))))</f>
        <v/>
      </c>
      <c r="I139" s="4" t="str">
        <f>IF(A139="","",VLOOKUP(A139,[9]令和6年度契約状況調査票!$F:$AW,14,FALSE))</f>
        <v/>
      </c>
      <c r="J139" s="5" t="str">
        <f>IF(A139="","",IF(VLOOKUP(A139,[9]令和6年度契約状況調査票!$F:$AW,13,FALSE)="他官署で調達手続きを実施のため","－",IF(VLOOKUP(A139,[9]令和6年度契約状況調査票!$F:$AW,20,FALSE)="②同種の他の契約の予定価格を類推されるおそれがあるため公表しない","－",IF(VLOOKUP(A139,[9]令和6年度契約状況調査票!$F:$AW,20,FALSE)="－","－",IF(VLOOKUP(A139,[9]令和6年度契約状況調査票!$F:$AW,6,FALSE)&lt;&gt;"",TEXT(VLOOKUP(A139,[9]令和6年度契約状況調査票!$F:$AW,16,FALSE),"#.0%")&amp;CHAR(10)&amp;"(B/A×100)",VLOOKUP(A139,[9]令和6年度契約状況調査票!$F:$AW,16,FALSE))))))</f>
        <v/>
      </c>
      <c r="K139" s="18"/>
      <c r="L139" s="5" t="str">
        <f>IF(A139="","",IF(VLOOKUP(A139,[9]令和6年度契約状況調査票!$F:$AW,26,FALSE)="①公益社団法人","公社",IF(VLOOKUP(A139,[9]令和6年度契約状況調査票!$F:$AW,26,FALSE)="②公益財団法人","公財","")))</f>
        <v/>
      </c>
      <c r="M139" s="5" t="str">
        <f>IF(A139="","",VLOOKUP(A139,[9]令和6年度契約状況調査票!$F:$AW,27,FALSE))</f>
        <v/>
      </c>
      <c r="N139" s="18" t="str">
        <f>IF(A139="","",IF(VLOOKUP(A139,[9]令和6年度契約状況調査票!$F:$AW,12,FALSE)="国所管",VLOOKUP(A139,[9]令和6年度契約状況調査票!$F:$AW,23,FALSE),""))</f>
        <v/>
      </c>
      <c r="O139" s="6" t="str">
        <f>IF(A139="","",IF(AND(Q139="○",P139="分担契約/単価契約"),"単価契約"&amp;CHAR(10)&amp;"予定調達総額 "&amp;TEXT(VLOOKUP(A139,[9]令和6年度契約状況調査票!$F:$AW,15,FALSE),"#,##0円")&amp;"(B)"&amp;CHAR(10)&amp;"分担契約"&amp;CHAR(10)&amp;VLOOKUP(A139,[9]令和6年度契約状況調査票!$F:$AW,31,FALSE),IF(AND(Q139="○",P139="分担契約"),"分担契約"&amp;CHAR(10)&amp;"契約総額 "&amp;TEXT(VLOOKUP(A139,[9]令和6年度契約状況調査票!$F:$AW,15,FALSE),"#,##0円")&amp;"(B)"&amp;CHAR(10)&amp;VLOOKUP(A139,[9]令和6年度契約状況調査票!$F:$AW,31,FALSE),(IF(P139="分担契約/単価契約","単価契約"&amp;CHAR(10)&amp;"予定調達総額 "&amp;TEXT(VLOOKUP(A139,[9]令和6年度契約状況調査票!$F:$AW,15,FALSE),"#,##0円")&amp;CHAR(10)&amp;"分担契約"&amp;CHAR(10)&amp;VLOOKUP(A139,[9]令和6年度契約状況調査票!$F:$AW,31,FALSE),IF(P139="分担契約","分担契約"&amp;CHAR(10)&amp;"契約総額 "&amp;TEXT(VLOOKUP(A139,[9]令和6年度契約状況調査票!$F:$AW,15,FALSE),"#,##0円")&amp;CHAR(10)&amp;VLOOKUP(A139,[9]令和6年度契約状況調査票!$F:$AW,31,FALSE),IF(P139="単価契約","単価契約"&amp;CHAR(10)&amp;"予定調達総額 "&amp;TEXT(VLOOKUP(A139,[9]令和6年度契約状況調査票!$F:$AW,15,FALSE),"#,##0円")&amp;CHAR(10)&amp;VLOOKUP(A139,[9]令和6年度契約状況調査票!$F:$AW,31,FALSE),VLOOKUP(A139,[9]令和6年度契約状況調査票!$F:$AW,31,FALSE))))))))</f>
        <v/>
      </c>
      <c r="P139" s="12" t="str">
        <f>IF(A139="","",VLOOKUP(A139,[9]令和6年度契約状況調査票!$F:$CE,52,FALSE))</f>
        <v/>
      </c>
    </row>
    <row r="140" spans="1:16" ht="67.5" customHeight="1">
      <c r="A140" s="7" t="str">
        <f>IF(MAX([9]令和6年度契約状況調査票!F28:F159)&gt;=ROW()-5,ROW()-5,"")</f>
        <v/>
      </c>
      <c r="B140" s="2" t="str">
        <f>IF(A140="","",VLOOKUP(A140,[9]令和6年度契約状況調査票!$F:$AW,4,FALSE))</f>
        <v/>
      </c>
      <c r="C140" s="1" t="str">
        <f>IF(A140="","",VLOOKUP(A140,[9]令和6年度契約状況調査票!$F:$AW,5,FALSE))</f>
        <v/>
      </c>
      <c r="D140" s="16" t="str">
        <f>IF(A140="","",VLOOKUP(A140,[9]令和6年度契約状況調査票!$F:$AW,8,FALSE))</f>
        <v/>
      </c>
      <c r="E140" s="2" t="str">
        <f>IF(A140="","",VLOOKUP(A140,[9]令和6年度契約状況調査票!$F:$AW,9,FALSE))</f>
        <v/>
      </c>
      <c r="F140" s="3" t="str">
        <f>IF(A140="","",VLOOKUP(A140,[9]令和6年度契約状況調査票!$F:$AW,10,FALSE))</f>
        <v/>
      </c>
      <c r="G140" s="17" t="str">
        <f>IF(A140="","",VLOOKUP(A140,[9]令和6年度契約状況調査票!$F:$AW,30,FALSE))</f>
        <v/>
      </c>
      <c r="H140" s="4" t="str">
        <f>IF(A140="","",IF(VLOOKUP(A140,[9]令和6年度契約状況調査票!$F:$AW,13,FALSE)="他官署で調達手続きを実施のため","他官署で調達手続きを実施のため",IF(VLOOKUP(A140,[9]令和6年度契約状況調査票!$F:$AW,20,FALSE)="②同種の他の契約の予定価格を類推されるおそれがあるため公表しない","同種の他の契約の予定価格を類推されるおそれがあるため公表しない",IF(VLOOKUP(A140,[9]令和6年度契約状況調査票!$F:$AW,20,FALSE)="－","－",IF(VLOOKUP(A140,[9]令和6年度契約状況調査票!$F:$AW,6,FALSE)&lt;&gt;"",TEXT(VLOOKUP(A140,[9]令和6年度契約状況調査票!$F:$AW,13,FALSE),"#,##0円")&amp;CHAR(10)&amp;"(A)",VLOOKUP(A140,[9]令和6年度契約状況調査票!$F:$AW,13,FALSE))))))</f>
        <v/>
      </c>
      <c r="I140" s="4" t="str">
        <f>IF(A140="","",VLOOKUP(A140,[9]令和6年度契約状況調査票!$F:$AW,14,FALSE))</f>
        <v/>
      </c>
      <c r="J140" s="5" t="str">
        <f>IF(A140="","",IF(VLOOKUP(A140,[9]令和6年度契約状況調査票!$F:$AW,13,FALSE)="他官署で調達手続きを実施のため","－",IF(VLOOKUP(A140,[9]令和6年度契約状況調査票!$F:$AW,20,FALSE)="②同種の他の契約の予定価格を類推されるおそれがあるため公表しない","－",IF(VLOOKUP(A140,[9]令和6年度契約状況調査票!$F:$AW,20,FALSE)="－","－",IF(VLOOKUP(A140,[9]令和6年度契約状況調査票!$F:$AW,6,FALSE)&lt;&gt;"",TEXT(VLOOKUP(A140,[9]令和6年度契約状況調査票!$F:$AW,16,FALSE),"#.0%")&amp;CHAR(10)&amp;"(B/A×100)",VLOOKUP(A140,[9]令和6年度契約状況調査票!$F:$AW,16,FALSE))))))</f>
        <v/>
      </c>
      <c r="K140" s="18"/>
      <c r="L140" s="5" t="str">
        <f>IF(A140="","",IF(VLOOKUP(A140,[9]令和6年度契約状況調査票!$F:$AW,26,FALSE)="①公益社団法人","公社",IF(VLOOKUP(A140,[9]令和6年度契約状況調査票!$F:$AW,26,FALSE)="②公益財団法人","公財","")))</f>
        <v/>
      </c>
      <c r="M140" s="5" t="str">
        <f>IF(A140="","",VLOOKUP(A140,[9]令和6年度契約状況調査票!$F:$AW,27,FALSE))</f>
        <v/>
      </c>
      <c r="N140" s="18" t="str">
        <f>IF(A140="","",IF(VLOOKUP(A140,[9]令和6年度契約状況調査票!$F:$AW,12,FALSE)="国所管",VLOOKUP(A140,[9]令和6年度契約状況調査票!$F:$AW,23,FALSE),""))</f>
        <v/>
      </c>
      <c r="O140" s="6" t="str">
        <f>IF(A140="","",IF(AND(Q140="○",P140="分担契約/単価契約"),"単価契約"&amp;CHAR(10)&amp;"予定調達総額 "&amp;TEXT(VLOOKUP(A140,[9]令和6年度契約状況調査票!$F:$AW,15,FALSE),"#,##0円")&amp;"(B)"&amp;CHAR(10)&amp;"分担契約"&amp;CHAR(10)&amp;VLOOKUP(A140,[9]令和6年度契約状況調査票!$F:$AW,31,FALSE),IF(AND(Q140="○",P140="分担契約"),"分担契約"&amp;CHAR(10)&amp;"契約総額 "&amp;TEXT(VLOOKUP(A140,[9]令和6年度契約状況調査票!$F:$AW,15,FALSE),"#,##0円")&amp;"(B)"&amp;CHAR(10)&amp;VLOOKUP(A140,[9]令和6年度契約状況調査票!$F:$AW,31,FALSE),(IF(P140="分担契約/単価契約","単価契約"&amp;CHAR(10)&amp;"予定調達総額 "&amp;TEXT(VLOOKUP(A140,[9]令和6年度契約状況調査票!$F:$AW,15,FALSE),"#,##0円")&amp;CHAR(10)&amp;"分担契約"&amp;CHAR(10)&amp;VLOOKUP(A140,[9]令和6年度契約状況調査票!$F:$AW,31,FALSE),IF(P140="分担契約","分担契約"&amp;CHAR(10)&amp;"契約総額 "&amp;TEXT(VLOOKUP(A140,[9]令和6年度契約状況調査票!$F:$AW,15,FALSE),"#,##0円")&amp;CHAR(10)&amp;VLOOKUP(A140,[9]令和6年度契約状況調査票!$F:$AW,31,FALSE),IF(P140="単価契約","単価契約"&amp;CHAR(10)&amp;"予定調達総額 "&amp;TEXT(VLOOKUP(A140,[9]令和6年度契約状況調査票!$F:$AW,15,FALSE),"#,##0円")&amp;CHAR(10)&amp;VLOOKUP(A140,[9]令和6年度契約状況調査票!$F:$AW,31,FALSE),VLOOKUP(A140,[9]令和6年度契約状況調査票!$F:$AW,31,FALSE))))))))</f>
        <v/>
      </c>
      <c r="P140" s="12" t="str">
        <f>IF(A140="","",VLOOKUP(A140,[9]令和6年度契約状況調査票!$F:$CE,52,FALSE))</f>
        <v/>
      </c>
    </row>
    <row r="141" spans="1:16" ht="67.5" customHeight="1">
      <c r="A141" s="7" t="str">
        <f>IF(MAX([9]令和6年度契約状況調査票!F28:F160)&gt;=ROW()-5,ROW()-5,"")</f>
        <v/>
      </c>
      <c r="B141" s="2" t="str">
        <f>IF(A141="","",VLOOKUP(A141,[9]令和6年度契約状況調査票!$F:$AW,4,FALSE))</f>
        <v/>
      </c>
      <c r="C141" s="1" t="str">
        <f>IF(A141="","",VLOOKUP(A141,[9]令和6年度契約状況調査票!$F:$AW,5,FALSE))</f>
        <v/>
      </c>
      <c r="D141" s="16" t="str">
        <f>IF(A141="","",VLOOKUP(A141,[9]令和6年度契約状況調査票!$F:$AW,8,FALSE))</f>
        <v/>
      </c>
      <c r="E141" s="2" t="str">
        <f>IF(A141="","",VLOOKUP(A141,[9]令和6年度契約状況調査票!$F:$AW,9,FALSE))</f>
        <v/>
      </c>
      <c r="F141" s="3" t="str">
        <f>IF(A141="","",VLOOKUP(A141,[9]令和6年度契約状況調査票!$F:$AW,10,FALSE))</f>
        <v/>
      </c>
      <c r="G141" s="17" t="str">
        <f>IF(A141="","",VLOOKUP(A141,[9]令和6年度契約状況調査票!$F:$AW,30,FALSE))</f>
        <v/>
      </c>
      <c r="H141" s="4" t="str">
        <f>IF(A141="","",IF(VLOOKUP(A141,[9]令和6年度契約状況調査票!$F:$AW,13,FALSE)="他官署で調達手続きを実施のため","他官署で調達手続きを実施のため",IF(VLOOKUP(A141,[9]令和6年度契約状況調査票!$F:$AW,20,FALSE)="②同種の他の契約の予定価格を類推されるおそれがあるため公表しない","同種の他の契約の予定価格を類推されるおそれがあるため公表しない",IF(VLOOKUP(A141,[9]令和6年度契約状況調査票!$F:$AW,20,FALSE)="－","－",IF(VLOOKUP(A141,[9]令和6年度契約状況調査票!$F:$AW,6,FALSE)&lt;&gt;"",TEXT(VLOOKUP(A141,[9]令和6年度契約状況調査票!$F:$AW,13,FALSE),"#,##0円")&amp;CHAR(10)&amp;"(A)",VLOOKUP(A141,[9]令和6年度契約状況調査票!$F:$AW,13,FALSE))))))</f>
        <v/>
      </c>
      <c r="I141" s="4" t="str">
        <f>IF(A141="","",VLOOKUP(A141,[9]令和6年度契約状況調査票!$F:$AW,14,FALSE))</f>
        <v/>
      </c>
      <c r="J141" s="5" t="str">
        <f>IF(A141="","",IF(VLOOKUP(A141,[9]令和6年度契約状況調査票!$F:$AW,13,FALSE)="他官署で調達手続きを実施のため","－",IF(VLOOKUP(A141,[9]令和6年度契約状況調査票!$F:$AW,20,FALSE)="②同種の他の契約の予定価格を類推されるおそれがあるため公表しない","－",IF(VLOOKUP(A141,[9]令和6年度契約状況調査票!$F:$AW,20,FALSE)="－","－",IF(VLOOKUP(A141,[9]令和6年度契約状況調査票!$F:$AW,6,FALSE)&lt;&gt;"",TEXT(VLOOKUP(A141,[9]令和6年度契約状況調査票!$F:$AW,16,FALSE),"#.0%")&amp;CHAR(10)&amp;"(B/A×100)",VLOOKUP(A141,[9]令和6年度契約状況調査票!$F:$AW,16,FALSE))))))</f>
        <v/>
      </c>
      <c r="K141" s="18"/>
      <c r="L141" s="5" t="str">
        <f>IF(A141="","",IF(VLOOKUP(A141,[9]令和6年度契約状況調査票!$F:$AW,26,FALSE)="①公益社団法人","公社",IF(VLOOKUP(A141,[9]令和6年度契約状況調査票!$F:$AW,26,FALSE)="②公益財団法人","公財","")))</f>
        <v/>
      </c>
      <c r="M141" s="5" t="str">
        <f>IF(A141="","",VLOOKUP(A141,[9]令和6年度契約状況調査票!$F:$AW,27,FALSE))</f>
        <v/>
      </c>
      <c r="N141" s="18" t="str">
        <f>IF(A141="","",IF(VLOOKUP(A141,[9]令和6年度契約状況調査票!$F:$AW,12,FALSE)="国所管",VLOOKUP(A141,[9]令和6年度契約状況調査票!$F:$AW,23,FALSE),""))</f>
        <v/>
      </c>
      <c r="O141" s="6" t="str">
        <f>IF(A141="","",IF(AND(Q141="○",P141="分担契約/単価契約"),"単価契約"&amp;CHAR(10)&amp;"予定調達総額 "&amp;TEXT(VLOOKUP(A141,[9]令和6年度契約状況調査票!$F:$AW,15,FALSE),"#,##0円")&amp;"(B)"&amp;CHAR(10)&amp;"分担契約"&amp;CHAR(10)&amp;VLOOKUP(A141,[9]令和6年度契約状況調査票!$F:$AW,31,FALSE),IF(AND(Q141="○",P141="分担契約"),"分担契約"&amp;CHAR(10)&amp;"契約総額 "&amp;TEXT(VLOOKUP(A141,[9]令和6年度契約状況調査票!$F:$AW,15,FALSE),"#,##0円")&amp;"(B)"&amp;CHAR(10)&amp;VLOOKUP(A141,[9]令和6年度契約状況調査票!$F:$AW,31,FALSE),(IF(P141="分担契約/単価契約","単価契約"&amp;CHAR(10)&amp;"予定調達総額 "&amp;TEXT(VLOOKUP(A141,[9]令和6年度契約状況調査票!$F:$AW,15,FALSE),"#,##0円")&amp;CHAR(10)&amp;"分担契約"&amp;CHAR(10)&amp;VLOOKUP(A141,[9]令和6年度契約状況調査票!$F:$AW,31,FALSE),IF(P141="分担契約","分担契約"&amp;CHAR(10)&amp;"契約総額 "&amp;TEXT(VLOOKUP(A141,[9]令和6年度契約状況調査票!$F:$AW,15,FALSE),"#,##0円")&amp;CHAR(10)&amp;VLOOKUP(A141,[9]令和6年度契約状況調査票!$F:$AW,31,FALSE),IF(P141="単価契約","単価契約"&amp;CHAR(10)&amp;"予定調達総額 "&amp;TEXT(VLOOKUP(A141,[9]令和6年度契約状況調査票!$F:$AW,15,FALSE),"#,##0円")&amp;CHAR(10)&amp;VLOOKUP(A141,[9]令和6年度契約状況調査票!$F:$AW,31,FALSE),VLOOKUP(A141,[9]令和6年度契約状況調査票!$F:$AW,31,FALSE))))))))</f>
        <v/>
      </c>
      <c r="P141" s="12" t="str">
        <f>IF(A141="","",VLOOKUP(A141,[9]令和6年度契約状況調査票!$F:$CE,52,FALSE))</f>
        <v/>
      </c>
    </row>
    <row r="142" spans="1:16" ht="67.5" customHeight="1">
      <c r="A142" s="7" t="str">
        <f>IF(MAX([9]令和6年度契約状況調査票!F28:F161)&gt;=ROW()-5,ROW()-5,"")</f>
        <v/>
      </c>
      <c r="B142" s="2" t="str">
        <f>IF(A142="","",VLOOKUP(A142,[9]令和6年度契約状況調査票!$F:$AW,4,FALSE))</f>
        <v/>
      </c>
      <c r="C142" s="1" t="str">
        <f>IF(A142="","",VLOOKUP(A142,[9]令和6年度契約状況調査票!$F:$AW,5,FALSE))</f>
        <v/>
      </c>
      <c r="D142" s="16" t="str">
        <f>IF(A142="","",VLOOKUP(A142,[9]令和6年度契約状況調査票!$F:$AW,8,FALSE))</f>
        <v/>
      </c>
      <c r="E142" s="2" t="str">
        <f>IF(A142="","",VLOOKUP(A142,[9]令和6年度契約状況調査票!$F:$AW,9,FALSE))</f>
        <v/>
      </c>
      <c r="F142" s="3" t="str">
        <f>IF(A142="","",VLOOKUP(A142,[9]令和6年度契約状況調査票!$F:$AW,10,FALSE))</f>
        <v/>
      </c>
      <c r="G142" s="17" t="str">
        <f>IF(A142="","",VLOOKUP(A142,[9]令和6年度契約状況調査票!$F:$AW,30,FALSE))</f>
        <v/>
      </c>
      <c r="H142" s="4" t="str">
        <f>IF(A142="","",IF(VLOOKUP(A142,[9]令和6年度契約状況調査票!$F:$AW,13,FALSE)="他官署で調達手続きを実施のため","他官署で調達手続きを実施のため",IF(VLOOKUP(A142,[9]令和6年度契約状況調査票!$F:$AW,20,FALSE)="②同種の他の契約の予定価格を類推されるおそれがあるため公表しない","同種の他の契約の予定価格を類推されるおそれがあるため公表しない",IF(VLOOKUP(A142,[9]令和6年度契約状況調査票!$F:$AW,20,FALSE)="－","－",IF(VLOOKUP(A142,[9]令和6年度契約状況調査票!$F:$AW,6,FALSE)&lt;&gt;"",TEXT(VLOOKUP(A142,[9]令和6年度契約状況調査票!$F:$AW,13,FALSE),"#,##0円")&amp;CHAR(10)&amp;"(A)",VLOOKUP(A142,[9]令和6年度契約状況調査票!$F:$AW,13,FALSE))))))</f>
        <v/>
      </c>
      <c r="I142" s="4" t="str">
        <f>IF(A142="","",VLOOKUP(A142,[9]令和6年度契約状況調査票!$F:$AW,14,FALSE))</f>
        <v/>
      </c>
      <c r="J142" s="5" t="str">
        <f>IF(A142="","",IF(VLOOKUP(A142,[9]令和6年度契約状況調査票!$F:$AW,13,FALSE)="他官署で調達手続きを実施のため","－",IF(VLOOKUP(A142,[9]令和6年度契約状況調査票!$F:$AW,20,FALSE)="②同種の他の契約の予定価格を類推されるおそれがあるため公表しない","－",IF(VLOOKUP(A142,[9]令和6年度契約状況調査票!$F:$AW,20,FALSE)="－","－",IF(VLOOKUP(A142,[9]令和6年度契約状況調査票!$F:$AW,6,FALSE)&lt;&gt;"",TEXT(VLOOKUP(A142,[9]令和6年度契約状況調査票!$F:$AW,16,FALSE),"#.0%")&amp;CHAR(10)&amp;"(B/A×100)",VLOOKUP(A142,[9]令和6年度契約状況調査票!$F:$AW,16,FALSE))))))</f>
        <v/>
      </c>
      <c r="K142" s="18"/>
      <c r="L142" s="5" t="str">
        <f>IF(A142="","",IF(VLOOKUP(A142,[9]令和6年度契約状況調査票!$F:$AW,26,FALSE)="①公益社団法人","公社",IF(VLOOKUP(A142,[9]令和6年度契約状況調査票!$F:$AW,26,FALSE)="②公益財団法人","公財","")))</f>
        <v/>
      </c>
      <c r="M142" s="5" t="str">
        <f>IF(A142="","",VLOOKUP(A142,[9]令和6年度契約状況調査票!$F:$AW,27,FALSE))</f>
        <v/>
      </c>
      <c r="N142" s="18" t="str">
        <f>IF(A142="","",IF(VLOOKUP(A142,[9]令和6年度契約状況調査票!$F:$AW,12,FALSE)="国所管",VLOOKUP(A142,[9]令和6年度契約状況調査票!$F:$AW,23,FALSE),""))</f>
        <v/>
      </c>
      <c r="O142" s="6" t="str">
        <f>IF(A142="","",IF(AND(Q142="○",P142="分担契約/単価契約"),"単価契約"&amp;CHAR(10)&amp;"予定調達総額 "&amp;TEXT(VLOOKUP(A142,[9]令和6年度契約状況調査票!$F:$AW,15,FALSE),"#,##0円")&amp;"(B)"&amp;CHAR(10)&amp;"分担契約"&amp;CHAR(10)&amp;VLOOKUP(A142,[9]令和6年度契約状況調査票!$F:$AW,31,FALSE),IF(AND(Q142="○",P142="分担契約"),"分担契約"&amp;CHAR(10)&amp;"契約総額 "&amp;TEXT(VLOOKUP(A142,[9]令和6年度契約状況調査票!$F:$AW,15,FALSE),"#,##0円")&amp;"(B)"&amp;CHAR(10)&amp;VLOOKUP(A142,[9]令和6年度契約状況調査票!$F:$AW,31,FALSE),(IF(P142="分担契約/単価契約","単価契約"&amp;CHAR(10)&amp;"予定調達総額 "&amp;TEXT(VLOOKUP(A142,[9]令和6年度契約状況調査票!$F:$AW,15,FALSE),"#,##0円")&amp;CHAR(10)&amp;"分担契約"&amp;CHAR(10)&amp;VLOOKUP(A142,[9]令和6年度契約状況調査票!$F:$AW,31,FALSE),IF(P142="分担契約","分担契約"&amp;CHAR(10)&amp;"契約総額 "&amp;TEXT(VLOOKUP(A142,[9]令和6年度契約状況調査票!$F:$AW,15,FALSE),"#,##0円")&amp;CHAR(10)&amp;VLOOKUP(A142,[9]令和6年度契約状況調査票!$F:$AW,31,FALSE),IF(P142="単価契約","単価契約"&amp;CHAR(10)&amp;"予定調達総額 "&amp;TEXT(VLOOKUP(A142,[9]令和6年度契約状況調査票!$F:$AW,15,FALSE),"#,##0円")&amp;CHAR(10)&amp;VLOOKUP(A142,[9]令和6年度契約状況調査票!$F:$AW,31,FALSE),VLOOKUP(A142,[9]令和6年度契約状況調査票!$F:$AW,31,FALSE))))))))</f>
        <v/>
      </c>
      <c r="P142" s="12" t="str">
        <f>IF(A142="","",VLOOKUP(A142,[9]令和6年度契約状況調査票!$F:$CE,52,FALSE))</f>
        <v/>
      </c>
    </row>
    <row r="143" spans="1:16" ht="67.5" customHeight="1">
      <c r="A143" s="7" t="str">
        <f>IF(MAX([9]令和6年度契約状況調査票!F28:F162)&gt;=ROW()-5,ROW()-5,"")</f>
        <v/>
      </c>
      <c r="B143" s="2" t="str">
        <f>IF(A143="","",VLOOKUP(A143,[9]令和6年度契約状況調査票!$F:$AW,4,FALSE))</f>
        <v/>
      </c>
      <c r="C143" s="1" t="str">
        <f>IF(A143="","",VLOOKUP(A143,[9]令和6年度契約状況調査票!$F:$AW,5,FALSE))</f>
        <v/>
      </c>
      <c r="D143" s="16" t="str">
        <f>IF(A143="","",VLOOKUP(A143,[9]令和6年度契約状況調査票!$F:$AW,8,FALSE))</f>
        <v/>
      </c>
      <c r="E143" s="2" t="str">
        <f>IF(A143="","",VLOOKUP(A143,[9]令和6年度契約状況調査票!$F:$AW,9,FALSE))</f>
        <v/>
      </c>
      <c r="F143" s="3" t="str">
        <f>IF(A143="","",VLOOKUP(A143,[9]令和6年度契約状況調査票!$F:$AW,10,FALSE))</f>
        <v/>
      </c>
      <c r="G143" s="17" t="str">
        <f>IF(A143="","",VLOOKUP(A143,[9]令和6年度契約状況調査票!$F:$AW,30,FALSE))</f>
        <v/>
      </c>
      <c r="H143" s="4" t="str">
        <f>IF(A143="","",IF(VLOOKUP(A143,[9]令和6年度契約状況調査票!$F:$AW,13,FALSE)="他官署で調達手続きを実施のため","他官署で調達手続きを実施のため",IF(VLOOKUP(A143,[9]令和6年度契約状況調査票!$F:$AW,20,FALSE)="②同種の他の契約の予定価格を類推されるおそれがあるため公表しない","同種の他の契約の予定価格を類推されるおそれがあるため公表しない",IF(VLOOKUP(A143,[9]令和6年度契約状況調査票!$F:$AW,20,FALSE)="－","－",IF(VLOOKUP(A143,[9]令和6年度契約状況調査票!$F:$AW,6,FALSE)&lt;&gt;"",TEXT(VLOOKUP(A143,[9]令和6年度契約状況調査票!$F:$AW,13,FALSE),"#,##0円")&amp;CHAR(10)&amp;"(A)",VLOOKUP(A143,[9]令和6年度契約状況調査票!$F:$AW,13,FALSE))))))</f>
        <v/>
      </c>
      <c r="I143" s="4" t="str">
        <f>IF(A143="","",VLOOKUP(A143,[9]令和6年度契約状況調査票!$F:$AW,14,FALSE))</f>
        <v/>
      </c>
      <c r="J143" s="5" t="str">
        <f>IF(A143="","",IF(VLOOKUP(A143,[9]令和6年度契約状況調査票!$F:$AW,13,FALSE)="他官署で調達手続きを実施のため","－",IF(VLOOKUP(A143,[9]令和6年度契約状況調査票!$F:$AW,20,FALSE)="②同種の他の契約の予定価格を類推されるおそれがあるため公表しない","－",IF(VLOOKUP(A143,[9]令和6年度契約状況調査票!$F:$AW,20,FALSE)="－","－",IF(VLOOKUP(A143,[9]令和6年度契約状況調査票!$F:$AW,6,FALSE)&lt;&gt;"",TEXT(VLOOKUP(A143,[9]令和6年度契約状況調査票!$F:$AW,16,FALSE),"#.0%")&amp;CHAR(10)&amp;"(B/A×100)",VLOOKUP(A143,[9]令和6年度契約状況調査票!$F:$AW,16,FALSE))))))</f>
        <v/>
      </c>
      <c r="K143" s="18"/>
      <c r="L143" s="5" t="str">
        <f>IF(A143="","",IF(VLOOKUP(A143,[9]令和6年度契約状況調査票!$F:$AW,26,FALSE)="①公益社団法人","公社",IF(VLOOKUP(A143,[9]令和6年度契約状況調査票!$F:$AW,26,FALSE)="②公益財団法人","公財","")))</f>
        <v/>
      </c>
      <c r="M143" s="5" t="str">
        <f>IF(A143="","",VLOOKUP(A143,[9]令和6年度契約状況調査票!$F:$AW,27,FALSE))</f>
        <v/>
      </c>
      <c r="N143" s="18" t="str">
        <f>IF(A143="","",IF(VLOOKUP(A143,[9]令和6年度契約状況調査票!$F:$AW,12,FALSE)="国所管",VLOOKUP(A143,[9]令和6年度契約状況調査票!$F:$AW,23,FALSE),""))</f>
        <v/>
      </c>
      <c r="O143" s="6" t="str">
        <f>IF(A143="","",IF(AND(Q143="○",P143="分担契約/単価契約"),"単価契約"&amp;CHAR(10)&amp;"予定調達総額 "&amp;TEXT(VLOOKUP(A143,[9]令和6年度契約状況調査票!$F:$AW,15,FALSE),"#,##0円")&amp;"(B)"&amp;CHAR(10)&amp;"分担契約"&amp;CHAR(10)&amp;VLOOKUP(A143,[9]令和6年度契約状況調査票!$F:$AW,31,FALSE),IF(AND(Q143="○",P143="分担契約"),"分担契約"&amp;CHAR(10)&amp;"契約総額 "&amp;TEXT(VLOOKUP(A143,[9]令和6年度契約状況調査票!$F:$AW,15,FALSE),"#,##0円")&amp;"(B)"&amp;CHAR(10)&amp;VLOOKUP(A143,[9]令和6年度契約状況調査票!$F:$AW,31,FALSE),(IF(P143="分担契約/単価契約","単価契約"&amp;CHAR(10)&amp;"予定調達総額 "&amp;TEXT(VLOOKUP(A143,[9]令和6年度契約状況調査票!$F:$AW,15,FALSE),"#,##0円")&amp;CHAR(10)&amp;"分担契約"&amp;CHAR(10)&amp;VLOOKUP(A143,[9]令和6年度契約状況調査票!$F:$AW,31,FALSE),IF(P143="分担契約","分担契約"&amp;CHAR(10)&amp;"契約総額 "&amp;TEXT(VLOOKUP(A143,[9]令和6年度契約状況調査票!$F:$AW,15,FALSE),"#,##0円")&amp;CHAR(10)&amp;VLOOKUP(A143,[9]令和6年度契約状況調査票!$F:$AW,31,FALSE),IF(P143="単価契約","単価契約"&amp;CHAR(10)&amp;"予定調達総額 "&amp;TEXT(VLOOKUP(A143,[9]令和6年度契約状況調査票!$F:$AW,15,FALSE),"#,##0円")&amp;CHAR(10)&amp;VLOOKUP(A143,[9]令和6年度契約状況調査票!$F:$AW,31,FALSE),VLOOKUP(A143,[9]令和6年度契約状況調査票!$F:$AW,31,FALSE))))))))</f>
        <v/>
      </c>
      <c r="P143" s="12" t="str">
        <f>IF(A143="","",VLOOKUP(A143,[9]令和6年度契約状況調査票!$F:$CE,52,FALSE))</f>
        <v/>
      </c>
    </row>
    <row r="144" spans="1:16" ht="60" customHeight="1">
      <c r="A144" s="7" t="str">
        <f>IF(MAX([9]令和6年度契約状況調査票!F28:F163)&gt;=ROW()-5,ROW()-5,"")</f>
        <v/>
      </c>
      <c r="B144" s="2" t="str">
        <f>IF(A144="","",VLOOKUP(A144,[9]令和6年度契約状況調査票!$F:$AW,4,FALSE))</f>
        <v/>
      </c>
      <c r="C144" s="1" t="str">
        <f>IF(A144="","",VLOOKUP(A144,[9]令和6年度契約状況調査票!$F:$AW,5,FALSE))</f>
        <v/>
      </c>
      <c r="D144" s="16" t="str">
        <f>IF(A144="","",VLOOKUP(A144,[9]令和6年度契約状況調査票!$F:$AW,8,FALSE))</f>
        <v/>
      </c>
      <c r="E144" s="2" t="str">
        <f>IF(A144="","",VLOOKUP(A144,[9]令和6年度契約状況調査票!$F:$AW,9,FALSE))</f>
        <v/>
      </c>
      <c r="F144" s="3" t="str">
        <f>IF(A144="","",VLOOKUP(A144,[9]令和6年度契約状況調査票!$F:$AW,10,FALSE))</f>
        <v/>
      </c>
      <c r="G144" s="17" t="str">
        <f>IF(A144="","",VLOOKUP(A144,[9]令和6年度契約状況調査票!$F:$AW,30,FALSE))</f>
        <v/>
      </c>
      <c r="H144" s="4" t="str">
        <f>IF(A144="","",IF(VLOOKUP(A144,[9]令和6年度契約状況調査票!$F:$AW,13,FALSE)="他官署で調達手続きを実施のため","他官署で調達手続きを実施のため",IF(VLOOKUP(A144,[9]令和6年度契約状況調査票!$F:$AW,20,FALSE)="②同種の他の契約の予定価格を類推されるおそれがあるため公表しない","同種の他の契約の予定価格を類推されるおそれがあるため公表しない",IF(VLOOKUP(A144,[9]令和6年度契約状況調査票!$F:$AW,20,FALSE)="－","－",IF(VLOOKUP(A144,[9]令和6年度契約状況調査票!$F:$AW,6,FALSE)&lt;&gt;"",TEXT(VLOOKUP(A144,[9]令和6年度契約状況調査票!$F:$AW,13,FALSE),"#,##0円")&amp;CHAR(10)&amp;"(A)",VLOOKUP(A144,[9]令和6年度契約状況調査票!$F:$AW,13,FALSE))))))</f>
        <v/>
      </c>
      <c r="I144" s="4" t="str">
        <f>IF(A144="","",VLOOKUP(A144,[9]令和6年度契約状況調査票!$F:$AW,14,FALSE))</f>
        <v/>
      </c>
      <c r="J144" s="5" t="str">
        <f>IF(A144="","",IF(VLOOKUP(A144,[9]令和6年度契約状況調査票!$F:$AW,13,FALSE)="他官署で調達手続きを実施のため","－",IF(VLOOKUP(A144,[9]令和6年度契約状況調査票!$F:$AW,20,FALSE)="②同種の他の契約の予定価格を類推されるおそれがあるため公表しない","－",IF(VLOOKUP(A144,[9]令和6年度契約状況調査票!$F:$AW,20,FALSE)="－","－",IF(VLOOKUP(A144,[9]令和6年度契約状況調査票!$F:$AW,6,FALSE)&lt;&gt;"",TEXT(VLOOKUP(A144,[9]令和6年度契約状況調査票!$F:$AW,16,FALSE),"#.0%")&amp;CHAR(10)&amp;"(B/A×100)",VLOOKUP(A144,[9]令和6年度契約状況調査票!$F:$AW,16,FALSE))))))</f>
        <v/>
      </c>
      <c r="K144" s="18"/>
      <c r="L144" s="5" t="str">
        <f>IF(A144="","",IF(VLOOKUP(A144,[9]令和6年度契約状況調査票!$F:$AW,26,FALSE)="①公益社団法人","公社",IF(VLOOKUP(A144,[9]令和6年度契約状況調査票!$F:$AW,26,FALSE)="②公益財団法人","公財","")))</f>
        <v/>
      </c>
      <c r="M144" s="5" t="str">
        <f>IF(A144="","",VLOOKUP(A144,[9]令和6年度契約状況調査票!$F:$AW,27,FALSE))</f>
        <v/>
      </c>
      <c r="N144" s="18" t="str">
        <f>IF(A144="","",IF(VLOOKUP(A144,[9]令和6年度契約状況調査票!$F:$AW,12,FALSE)="国所管",VLOOKUP(A144,[9]令和6年度契約状況調査票!$F:$AW,23,FALSE),""))</f>
        <v/>
      </c>
      <c r="O144" s="6" t="str">
        <f>IF(A144="","",IF(AND(Q144="○",P144="分担契約/単価契約"),"単価契約"&amp;CHAR(10)&amp;"予定調達総額 "&amp;TEXT(VLOOKUP(A144,[9]令和6年度契約状況調査票!$F:$AW,15,FALSE),"#,##0円")&amp;"(B)"&amp;CHAR(10)&amp;"分担契約"&amp;CHAR(10)&amp;VLOOKUP(A144,[9]令和6年度契約状況調査票!$F:$AW,31,FALSE),IF(AND(Q144="○",P144="分担契約"),"分担契約"&amp;CHAR(10)&amp;"契約総額 "&amp;TEXT(VLOOKUP(A144,[9]令和6年度契約状況調査票!$F:$AW,15,FALSE),"#,##0円")&amp;"(B)"&amp;CHAR(10)&amp;VLOOKUP(A144,[9]令和6年度契約状況調査票!$F:$AW,31,FALSE),(IF(P144="分担契約/単価契約","単価契約"&amp;CHAR(10)&amp;"予定調達総額 "&amp;TEXT(VLOOKUP(A144,[9]令和6年度契約状況調査票!$F:$AW,15,FALSE),"#,##0円")&amp;CHAR(10)&amp;"分担契約"&amp;CHAR(10)&amp;VLOOKUP(A144,[9]令和6年度契約状況調査票!$F:$AW,31,FALSE),IF(P144="分担契約","分担契約"&amp;CHAR(10)&amp;"契約総額 "&amp;TEXT(VLOOKUP(A144,[9]令和6年度契約状況調査票!$F:$AW,15,FALSE),"#,##0円")&amp;CHAR(10)&amp;VLOOKUP(A144,[9]令和6年度契約状況調査票!$F:$AW,31,FALSE),IF(P144="単価契約","単価契約"&amp;CHAR(10)&amp;"予定調達総額 "&amp;TEXT(VLOOKUP(A144,[9]令和6年度契約状況調査票!$F:$AW,15,FALSE),"#,##0円")&amp;CHAR(10)&amp;VLOOKUP(A144,[9]令和6年度契約状況調査票!$F:$AW,31,FALSE),VLOOKUP(A144,[9]令和6年度契約状況調査票!$F:$AW,31,FALSE))))))))</f>
        <v/>
      </c>
      <c r="P144" s="12" t="str">
        <f>IF(A144="","",VLOOKUP(A144,[9]令和6年度契約状況調査票!$F:$CE,52,FALSE))</f>
        <v/>
      </c>
    </row>
    <row r="145" spans="1:16" ht="60" customHeight="1">
      <c r="A145" s="7" t="str">
        <f>IF(MAX([9]令和6年度契約状況調査票!F28:F164)&gt;=ROW()-5,ROW()-5,"")</f>
        <v/>
      </c>
      <c r="B145" s="2" t="str">
        <f>IF(A145="","",VLOOKUP(A145,[9]令和6年度契約状況調査票!$F:$AW,4,FALSE))</f>
        <v/>
      </c>
      <c r="C145" s="1" t="str">
        <f>IF(A145="","",VLOOKUP(A145,[9]令和6年度契約状況調査票!$F:$AW,5,FALSE))</f>
        <v/>
      </c>
      <c r="D145" s="16" t="str">
        <f>IF(A145="","",VLOOKUP(A145,[9]令和6年度契約状況調査票!$F:$AW,8,FALSE))</f>
        <v/>
      </c>
      <c r="E145" s="2" t="str">
        <f>IF(A145="","",VLOOKUP(A145,[9]令和6年度契約状況調査票!$F:$AW,9,FALSE))</f>
        <v/>
      </c>
      <c r="F145" s="3" t="str">
        <f>IF(A145="","",VLOOKUP(A145,[9]令和6年度契約状況調査票!$F:$AW,10,FALSE))</f>
        <v/>
      </c>
      <c r="G145" s="17" t="str">
        <f>IF(A145="","",VLOOKUP(A145,[9]令和6年度契約状況調査票!$F:$AW,30,FALSE))</f>
        <v/>
      </c>
      <c r="H145" s="4" t="str">
        <f>IF(A145="","",IF(VLOOKUP(A145,[9]令和6年度契約状況調査票!$F:$AW,13,FALSE)="他官署で調達手続きを実施のため","他官署で調達手続きを実施のため",IF(VLOOKUP(A145,[9]令和6年度契約状況調査票!$F:$AW,20,FALSE)="②同種の他の契約の予定価格を類推されるおそれがあるため公表しない","同種の他の契約の予定価格を類推されるおそれがあるため公表しない",IF(VLOOKUP(A145,[9]令和6年度契約状況調査票!$F:$AW,20,FALSE)="－","－",IF(VLOOKUP(A145,[9]令和6年度契約状況調査票!$F:$AW,6,FALSE)&lt;&gt;"",TEXT(VLOOKUP(A145,[9]令和6年度契約状況調査票!$F:$AW,13,FALSE),"#,##0円")&amp;CHAR(10)&amp;"(A)",VLOOKUP(A145,[9]令和6年度契約状況調査票!$F:$AW,13,FALSE))))))</f>
        <v/>
      </c>
      <c r="I145" s="4" t="str">
        <f>IF(A145="","",VLOOKUP(A145,[9]令和6年度契約状況調査票!$F:$AW,14,FALSE))</f>
        <v/>
      </c>
      <c r="J145" s="5" t="str">
        <f>IF(A145="","",IF(VLOOKUP(A145,[9]令和6年度契約状況調査票!$F:$AW,13,FALSE)="他官署で調達手続きを実施のため","－",IF(VLOOKUP(A145,[9]令和6年度契約状況調査票!$F:$AW,20,FALSE)="②同種の他の契約の予定価格を類推されるおそれがあるため公表しない","－",IF(VLOOKUP(A145,[9]令和6年度契約状況調査票!$F:$AW,20,FALSE)="－","－",IF(VLOOKUP(A145,[9]令和6年度契約状況調査票!$F:$AW,6,FALSE)&lt;&gt;"",TEXT(VLOOKUP(A145,[9]令和6年度契約状況調査票!$F:$AW,16,FALSE),"#.0%")&amp;CHAR(10)&amp;"(B/A×100)",VLOOKUP(A145,[9]令和6年度契約状況調査票!$F:$AW,16,FALSE))))))</f>
        <v/>
      </c>
      <c r="K145" s="18"/>
      <c r="L145" s="5" t="str">
        <f>IF(A145="","",IF(VLOOKUP(A145,[9]令和6年度契約状況調査票!$F:$AW,26,FALSE)="①公益社団法人","公社",IF(VLOOKUP(A145,[9]令和6年度契約状況調査票!$F:$AW,26,FALSE)="②公益財団法人","公財","")))</f>
        <v/>
      </c>
      <c r="M145" s="5" t="str">
        <f>IF(A145="","",VLOOKUP(A145,[9]令和6年度契約状況調査票!$F:$AW,27,FALSE))</f>
        <v/>
      </c>
      <c r="N145" s="18" t="str">
        <f>IF(A145="","",IF(VLOOKUP(A145,[9]令和6年度契約状況調査票!$F:$AW,12,FALSE)="国所管",VLOOKUP(A145,[9]令和6年度契約状況調査票!$F:$AW,23,FALSE),""))</f>
        <v/>
      </c>
      <c r="O145" s="6" t="str">
        <f>IF(A145="","",IF(AND(Q145="○",P145="分担契約/単価契約"),"単価契約"&amp;CHAR(10)&amp;"予定調達総額 "&amp;TEXT(VLOOKUP(A145,[9]令和6年度契約状況調査票!$F:$AW,15,FALSE),"#,##0円")&amp;"(B)"&amp;CHAR(10)&amp;"分担契約"&amp;CHAR(10)&amp;VLOOKUP(A145,[9]令和6年度契約状況調査票!$F:$AW,31,FALSE),IF(AND(Q145="○",P145="分担契約"),"分担契約"&amp;CHAR(10)&amp;"契約総額 "&amp;TEXT(VLOOKUP(A145,[9]令和6年度契約状況調査票!$F:$AW,15,FALSE),"#,##0円")&amp;"(B)"&amp;CHAR(10)&amp;VLOOKUP(A145,[9]令和6年度契約状況調査票!$F:$AW,31,FALSE),(IF(P145="分担契約/単価契約","単価契約"&amp;CHAR(10)&amp;"予定調達総額 "&amp;TEXT(VLOOKUP(A145,[9]令和6年度契約状況調査票!$F:$AW,15,FALSE),"#,##0円")&amp;CHAR(10)&amp;"分担契約"&amp;CHAR(10)&amp;VLOOKUP(A145,[9]令和6年度契約状況調査票!$F:$AW,31,FALSE),IF(P145="分担契約","分担契約"&amp;CHAR(10)&amp;"契約総額 "&amp;TEXT(VLOOKUP(A145,[9]令和6年度契約状況調査票!$F:$AW,15,FALSE),"#,##0円")&amp;CHAR(10)&amp;VLOOKUP(A145,[9]令和6年度契約状況調査票!$F:$AW,31,FALSE),IF(P145="単価契約","単価契約"&amp;CHAR(10)&amp;"予定調達総額 "&amp;TEXT(VLOOKUP(A145,[9]令和6年度契約状況調査票!$F:$AW,15,FALSE),"#,##0円")&amp;CHAR(10)&amp;VLOOKUP(A145,[9]令和6年度契約状況調査票!$F:$AW,31,FALSE),VLOOKUP(A145,[9]令和6年度契約状況調査票!$F:$AW,31,FALSE))))))))</f>
        <v/>
      </c>
      <c r="P145" s="12" t="str">
        <f>IF(A145="","",VLOOKUP(A145,[9]令和6年度契約状況調査票!$F:$CE,52,FALSE))</f>
        <v/>
      </c>
    </row>
    <row r="146" spans="1:16" ht="67.5" customHeight="1">
      <c r="A146" s="7" t="str">
        <f>IF(MAX([9]令和6年度契約状況調査票!F28:F165)&gt;=ROW()-5,ROW()-5,"")</f>
        <v/>
      </c>
      <c r="B146" s="2" t="str">
        <f>IF(A146="","",VLOOKUP(A146,[9]令和6年度契約状況調査票!$F:$AW,4,FALSE))</f>
        <v/>
      </c>
      <c r="C146" s="1" t="str">
        <f>IF(A146="","",VLOOKUP(A146,[9]令和6年度契約状況調査票!$F:$AW,5,FALSE))</f>
        <v/>
      </c>
      <c r="D146" s="16" t="str">
        <f>IF(A146="","",VLOOKUP(A146,[9]令和6年度契約状況調査票!$F:$AW,8,FALSE))</f>
        <v/>
      </c>
      <c r="E146" s="2" t="str">
        <f>IF(A146="","",VLOOKUP(A146,[9]令和6年度契約状況調査票!$F:$AW,9,FALSE))</f>
        <v/>
      </c>
      <c r="F146" s="3" t="str">
        <f>IF(A146="","",VLOOKUP(A146,[9]令和6年度契約状況調査票!$F:$AW,10,FALSE))</f>
        <v/>
      </c>
      <c r="G146" s="17" t="str">
        <f>IF(A146="","",VLOOKUP(A146,[9]令和6年度契約状況調査票!$F:$AW,30,FALSE))</f>
        <v/>
      </c>
      <c r="H146" s="4" t="str">
        <f>IF(A146="","",IF(VLOOKUP(A146,[9]令和6年度契約状況調査票!$F:$AW,13,FALSE)="他官署で調達手続きを実施のため","他官署で調達手続きを実施のため",IF(VLOOKUP(A146,[9]令和6年度契約状況調査票!$F:$AW,20,FALSE)="②同種の他の契約の予定価格を類推されるおそれがあるため公表しない","同種の他の契約の予定価格を類推されるおそれがあるため公表しない",IF(VLOOKUP(A146,[9]令和6年度契約状況調査票!$F:$AW,20,FALSE)="－","－",IF(VLOOKUP(A146,[9]令和6年度契約状況調査票!$F:$AW,6,FALSE)&lt;&gt;"",TEXT(VLOOKUP(A146,[9]令和6年度契約状況調査票!$F:$AW,13,FALSE),"#,##0円")&amp;CHAR(10)&amp;"(A)",VLOOKUP(A146,[9]令和6年度契約状況調査票!$F:$AW,13,FALSE))))))</f>
        <v/>
      </c>
      <c r="I146" s="4" t="str">
        <f>IF(A146="","",VLOOKUP(A146,[9]令和6年度契約状況調査票!$F:$AW,14,FALSE))</f>
        <v/>
      </c>
      <c r="J146" s="5" t="str">
        <f>IF(A146="","",IF(VLOOKUP(A146,[9]令和6年度契約状況調査票!$F:$AW,13,FALSE)="他官署で調達手続きを実施のため","－",IF(VLOOKUP(A146,[9]令和6年度契約状況調査票!$F:$AW,20,FALSE)="②同種の他の契約の予定価格を類推されるおそれがあるため公表しない","－",IF(VLOOKUP(A146,[9]令和6年度契約状況調査票!$F:$AW,20,FALSE)="－","－",IF(VLOOKUP(A146,[9]令和6年度契約状況調査票!$F:$AW,6,FALSE)&lt;&gt;"",TEXT(VLOOKUP(A146,[9]令和6年度契約状況調査票!$F:$AW,16,FALSE),"#.0%")&amp;CHAR(10)&amp;"(B/A×100)",VLOOKUP(A146,[9]令和6年度契約状況調査票!$F:$AW,16,FALSE))))))</f>
        <v/>
      </c>
      <c r="K146" s="18"/>
      <c r="L146" s="5" t="str">
        <f>IF(A146="","",IF(VLOOKUP(A146,[9]令和6年度契約状況調査票!$F:$AW,26,FALSE)="①公益社団法人","公社",IF(VLOOKUP(A146,[9]令和6年度契約状況調査票!$F:$AW,26,FALSE)="②公益財団法人","公財","")))</f>
        <v/>
      </c>
      <c r="M146" s="5" t="str">
        <f>IF(A146="","",VLOOKUP(A146,[9]令和6年度契約状況調査票!$F:$AW,27,FALSE))</f>
        <v/>
      </c>
      <c r="N146" s="18" t="str">
        <f>IF(A146="","",IF(VLOOKUP(A146,[9]令和6年度契約状況調査票!$F:$AW,12,FALSE)="国所管",VLOOKUP(A146,[9]令和6年度契約状況調査票!$F:$AW,23,FALSE),""))</f>
        <v/>
      </c>
      <c r="O146" s="6" t="str">
        <f>IF(A146="","",IF(AND(Q146="○",P146="分担契約/単価契約"),"単価契約"&amp;CHAR(10)&amp;"予定調達総額 "&amp;TEXT(VLOOKUP(A146,[9]令和6年度契約状況調査票!$F:$AW,15,FALSE),"#,##0円")&amp;"(B)"&amp;CHAR(10)&amp;"分担契約"&amp;CHAR(10)&amp;VLOOKUP(A146,[9]令和6年度契約状況調査票!$F:$AW,31,FALSE),IF(AND(Q146="○",P146="分担契約"),"分担契約"&amp;CHAR(10)&amp;"契約総額 "&amp;TEXT(VLOOKUP(A146,[9]令和6年度契約状況調査票!$F:$AW,15,FALSE),"#,##0円")&amp;"(B)"&amp;CHAR(10)&amp;VLOOKUP(A146,[9]令和6年度契約状況調査票!$F:$AW,31,FALSE),(IF(P146="分担契約/単価契約","単価契約"&amp;CHAR(10)&amp;"予定調達総額 "&amp;TEXT(VLOOKUP(A146,[9]令和6年度契約状況調査票!$F:$AW,15,FALSE),"#,##0円")&amp;CHAR(10)&amp;"分担契約"&amp;CHAR(10)&amp;VLOOKUP(A146,[9]令和6年度契約状況調査票!$F:$AW,31,FALSE),IF(P146="分担契約","分担契約"&amp;CHAR(10)&amp;"契約総額 "&amp;TEXT(VLOOKUP(A146,[9]令和6年度契約状況調査票!$F:$AW,15,FALSE),"#,##0円")&amp;CHAR(10)&amp;VLOOKUP(A146,[9]令和6年度契約状況調査票!$F:$AW,31,FALSE),IF(P146="単価契約","単価契約"&amp;CHAR(10)&amp;"予定調達総額 "&amp;TEXT(VLOOKUP(A146,[9]令和6年度契約状況調査票!$F:$AW,15,FALSE),"#,##0円")&amp;CHAR(10)&amp;VLOOKUP(A146,[9]令和6年度契約状況調査票!$F:$AW,31,FALSE),VLOOKUP(A146,[9]令和6年度契約状況調査票!$F:$AW,31,FALSE))))))))</f>
        <v/>
      </c>
      <c r="P146" s="12" t="str">
        <f>IF(A146="","",VLOOKUP(A146,[9]令和6年度契約状況調査票!$F:$CE,52,FALSE))</f>
        <v/>
      </c>
    </row>
    <row r="147" spans="1:16" ht="60" customHeight="1">
      <c r="A147" s="7" t="str">
        <f>IF(MAX([9]令和6年度契約状況調査票!F28:F166)&gt;=ROW()-5,ROW()-5,"")</f>
        <v/>
      </c>
      <c r="B147" s="2" t="str">
        <f>IF(A147="","",VLOOKUP(A147,[9]令和6年度契約状況調査票!$F:$AW,4,FALSE))</f>
        <v/>
      </c>
      <c r="C147" s="1" t="str">
        <f>IF(A147="","",VLOOKUP(A147,[9]令和6年度契約状況調査票!$F:$AW,5,FALSE))</f>
        <v/>
      </c>
      <c r="D147" s="16" t="str">
        <f>IF(A147="","",VLOOKUP(A147,[9]令和6年度契約状況調査票!$F:$AW,8,FALSE))</f>
        <v/>
      </c>
      <c r="E147" s="2" t="str">
        <f>IF(A147="","",VLOOKUP(A147,[9]令和6年度契約状況調査票!$F:$AW,9,FALSE))</f>
        <v/>
      </c>
      <c r="F147" s="3" t="str">
        <f>IF(A147="","",VLOOKUP(A147,[9]令和6年度契約状況調査票!$F:$AW,10,FALSE))</f>
        <v/>
      </c>
      <c r="G147" s="17" t="str">
        <f>IF(A147="","",VLOOKUP(A147,[9]令和6年度契約状況調査票!$F:$AW,30,FALSE))</f>
        <v/>
      </c>
      <c r="H147" s="4" t="str">
        <f>IF(A147="","",IF(VLOOKUP(A147,[9]令和6年度契約状況調査票!$F:$AW,13,FALSE)="他官署で調達手続きを実施のため","他官署で調達手続きを実施のため",IF(VLOOKUP(A147,[9]令和6年度契約状況調査票!$F:$AW,20,FALSE)="②同種の他の契約の予定価格を類推されるおそれがあるため公表しない","同種の他の契約の予定価格を類推されるおそれがあるため公表しない",IF(VLOOKUP(A147,[9]令和6年度契約状況調査票!$F:$AW,20,FALSE)="－","－",IF(VLOOKUP(A147,[9]令和6年度契約状況調査票!$F:$AW,6,FALSE)&lt;&gt;"",TEXT(VLOOKUP(A147,[9]令和6年度契約状況調査票!$F:$AW,13,FALSE),"#,##0円")&amp;CHAR(10)&amp;"(A)",VLOOKUP(A147,[9]令和6年度契約状況調査票!$F:$AW,13,FALSE))))))</f>
        <v/>
      </c>
      <c r="I147" s="4" t="str">
        <f>IF(A147="","",VLOOKUP(A147,[9]令和6年度契約状況調査票!$F:$AW,14,FALSE))</f>
        <v/>
      </c>
      <c r="J147" s="5" t="str">
        <f>IF(A147="","",IF(VLOOKUP(A147,[9]令和6年度契約状況調査票!$F:$AW,13,FALSE)="他官署で調達手続きを実施のため","－",IF(VLOOKUP(A147,[9]令和6年度契約状況調査票!$F:$AW,20,FALSE)="②同種の他の契約の予定価格を類推されるおそれがあるため公表しない","－",IF(VLOOKUP(A147,[9]令和6年度契約状況調査票!$F:$AW,20,FALSE)="－","－",IF(VLOOKUP(A147,[9]令和6年度契約状況調査票!$F:$AW,6,FALSE)&lt;&gt;"",TEXT(VLOOKUP(A147,[9]令和6年度契約状況調査票!$F:$AW,16,FALSE),"#.0%")&amp;CHAR(10)&amp;"(B/A×100)",VLOOKUP(A147,[9]令和6年度契約状況調査票!$F:$AW,16,FALSE))))))</f>
        <v/>
      </c>
      <c r="K147" s="18"/>
      <c r="L147" s="5" t="str">
        <f>IF(A147="","",IF(VLOOKUP(A147,[9]令和6年度契約状況調査票!$F:$AW,26,FALSE)="①公益社団法人","公社",IF(VLOOKUP(A147,[9]令和6年度契約状況調査票!$F:$AW,26,FALSE)="②公益財団法人","公財","")))</f>
        <v/>
      </c>
      <c r="M147" s="5" t="str">
        <f>IF(A147="","",VLOOKUP(A147,[9]令和6年度契約状況調査票!$F:$AW,27,FALSE))</f>
        <v/>
      </c>
      <c r="N147" s="18" t="str">
        <f>IF(A147="","",IF(VLOOKUP(A147,[9]令和6年度契約状況調査票!$F:$AW,12,FALSE)="国所管",VLOOKUP(A147,[9]令和6年度契約状況調査票!$F:$AW,23,FALSE),""))</f>
        <v/>
      </c>
      <c r="O147" s="6" t="str">
        <f>IF(A147="","",IF(AND(Q147="○",P147="分担契約/単価契約"),"単価契約"&amp;CHAR(10)&amp;"予定調達総額 "&amp;TEXT(VLOOKUP(A147,[9]令和6年度契約状況調査票!$F:$AW,15,FALSE),"#,##0円")&amp;"(B)"&amp;CHAR(10)&amp;"分担契約"&amp;CHAR(10)&amp;VLOOKUP(A147,[9]令和6年度契約状況調査票!$F:$AW,31,FALSE),IF(AND(Q147="○",P147="分担契約"),"分担契約"&amp;CHAR(10)&amp;"契約総額 "&amp;TEXT(VLOOKUP(A147,[9]令和6年度契約状況調査票!$F:$AW,15,FALSE),"#,##0円")&amp;"(B)"&amp;CHAR(10)&amp;VLOOKUP(A147,[9]令和6年度契約状況調査票!$F:$AW,31,FALSE),(IF(P147="分担契約/単価契約","単価契約"&amp;CHAR(10)&amp;"予定調達総額 "&amp;TEXT(VLOOKUP(A147,[9]令和6年度契約状況調査票!$F:$AW,15,FALSE),"#,##0円")&amp;CHAR(10)&amp;"分担契約"&amp;CHAR(10)&amp;VLOOKUP(A147,[9]令和6年度契約状況調査票!$F:$AW,31,FALSE),IF(P147="分担契約","分担契約"&amp;CHAR(10)&amp;"契約総額 "&amp;TEXT(VLOOKUP(A147,[9]令和6年度契約状況調査票!$F:$AW,15,FALSE),"#,##0円")&amp;CHAR(10)&amp;VLOOKUP(A147,[9]令和6年度契約状況調査票!$F:$AW,31,FALSE),IF(P147="単価契約","単価契約"&amp;CHAR(10)&amp;"予定調達総額 "&amp;TEXT(VLOOKUP(A147,[9]令和6年度契約状況調査票!$F:$AW,15,FALSE),"#,##0円")&amp;CHAR(10)&amp;VLOOKUP(A147,[9]令和6年度契約状況調査票!$F:$AW,31,FALSE),VLOOKUP(A147,[9]令和6年度契約状況調査票!$F:$AW,31,FALSE))))))))</f>
        <v/>
      </c>
      <c r="P147" s="12" t="str">
        <f>IF(A147="","",VLOOKUP(A147,[9]令和6年度契約状況調査票!$F:$CE,52,FALSE))</f>
        <v/>
      </c>
    </row>
    <row r="148" spans="1:16" ht="60" customHeight="1">
      <c r="A148" s="7" t="str">
        <f>IF(MAX([9]令和6年度契約状況調査票!F28:F167)&gt;=ROW()-5,ROW()-5,"")</f>
        <v/>
      </c>
      <c r="B148" s="2" t="str">
        <f>IF(A148="","",VLOOKUP(A148,[9]令和6年度契約状況調査票!$F:$AW,4,FALSE))</f>
        <v/>
      </c>
      <c r="C148" s="1" t="str">
        <f>IF(A148="","",VLOOKUP(A148,[9]令和6年度契約状況調査票!$F:$AW,5,FALSE))</f>
        <v/>
      </c>
      <c r="D148" s="16" t="str">
        <f>IF(A148="","",VLOOKUP(A148,[9]令和6年度契約状況調査票!$F:$AW,8,FALSE))</f>
        <v/>
      </c>
      <c r="E148" s="2" t="str">
        <f>IF(A148="","",VLOOKUP(A148,[9]令和6年度契約状況調査票!$F:$AW,9,FALSE))</f>
        <v/>
      </c>
      <c r="F148" s="3" t="str">
        <f>IF(A148="","",VLOOKUP(A148,[9]令和6年度契約状況調査票!$F:$AW,10,FALSE))</f>
        <v/>
      </c>
      <c r="G148" s="17" t="str">
        <f>IF(A148="","",VLOOKUP(A148,[9]令和6年度契約状況調査票!$F:$AW,30,FALSE))</f>
        <v/>
      </c>
      <c r="H148" s="4" t="str">
        <f>IF(A148="","",IF(VLOOKUP(A148,[9]令和6年度契約状況調査票!$F:$AW,13,FALSE)="他官署で調達手続きを実施のため","他官署で調達手続きを実施のため",IF(VLOOKUP(A148,[9]令和6年度契約状況調査票!$F:$AW,20,FALSE)="②同種の他の契約の予定価格を類推されるおそれがあるため公表しない","同種の他の契約の予定価格を類推されるおそれがあるため公表しない",IF(VLOOKUP(A148,[9]令和6年度契約状況調査票!$F:$AW,20,FALSE)="－","－",IF(VLOOKUP(A148,[9]令和6年度契約状況調査票!$F:$AW,6,FALSE)&lt;&gt;"",TEXT(VLOOKUP(A148,[9]令和6年度契約状況調査票!$F:$AW,13,FALSE),"#,##0円")&amp;CHAR(10)&amp;"(A)",VLOOKUP(A148,[9]令和6年度契約状況調査票!$F:$AW,13,FALSE))))))</f>
        <v/>
      </c>
      <c r="I148" s="4" t="str">
        <f>IF(A148="","",VLOOKUP(A148,[9]令和6年度契約状況調査票!$F:$AW,14,FALSE))</f>
        <v/>
      </c>
      <c r="J148" s="5" t="str">
        <f>IF(A148="","",IF(VLOOKUP(A148,[9]令和6年度契約状況調査票!$F:$AW,13,FALSE)="他官署で調達手続きを実施のため","－",IF(VLOOKUP(A148,[9]令和6年度契約状況調査票!$F:$AW,20,FALSE)="②同種の他の契約の予定価格を類推されるおそれがあるため公表しない","－",IF(VLOOKUP(A148,[9]令和6年度契約状況調査票!$F:$AW,20,FALSE)="－","－",IF(VLOOKUP(A148,[9]令和6年度契約状況調査票!$F:$AW,6,FALSE)&lt;&gt;"",TEXT(VLOOKUP(A148,[9]令和6年度契約状況調査票!$F:$AW,16,FALSE),"#.0%")&amp;CHAR(10)&amp;"(B/A×100)",VLOOKUP(A148,[9]令和6年度契約状況調査票!$F:$AW,16,FALSE))))))</f>
        <v/>
      </c>
      <c r="K148" s="18"/>
      <c r="L148" s="5" t="str">
        <f>IF(A148="","",IF(VLOOKUP(A148,[9]令和6年度契約状況調査票!$F:$AW,26,FALSE)="①公益社団法人","公社",IF(VLOOKUP(A148,[9]令和6年度契約状況調査票!$F:$AW,26,FALSE)="②公益財団法人","公財","")))</f>
        <v/>
      </c>
      <c r="M148" s="5" t="str">
        <f>IF(A148="","",VLOOKUP(A148,[9]令和6年度契約状況調査票!$F:$AW,27,FALSE))</f>
        <v/>
      </c>
      <c r="N148" s="18" t="str">
        <f>IF(A148="","",IF(VLOOKUP(A148,[9]令和6年度契約状況調査票!$F:$AW,12,FALSE)="国所管",VLOOKUP(A148,[9]令和6年度契約状況調査票!$F:$AW,23,FALSE),""))</f>
        <v/>
      </c>
      <c r="O148" s="6" t="str">
        <f>IF(A148="","",IF(AND(Q148="○",P148="分担契約/単価契約"),"単価契約"&amp;CHAR(10)&amp;"予定調達総額 "&amp;TEXT(VLOOKUP(A148,[9]令和6年度契約状況調査票!$F:$AW,15,FALSE),"#,##0円")&amp;"(B)"&amp;CHAR(10)&amp;"分担契約"&amp;CHAR(10)&amp;VLOOKUP(A148,[9]令和6年度契約状況調査票!$F:$AW,31,FALSE),IF(AND(Q148="○",P148="分担契約"),"分担契約"&amp;CHAR(10)&amp;"契約総額 "&amp;TEXT(VLOOKUP(A148,[9]令和6年度契約状況調査票!$F:$AW,15,FALSE),"#,##0円")&amp;"(B)"&amp;CHAR(10)&amp;VLOOKUP(A148,[9]令和6年度契約状況調査票!$F:$AW,31,FALSE),(IF(P148="分担契約/単価契約","単価契約"&amp;CHAR(10)&amp;"予定調達総額 "&amp;TEXT(VLOOKUP(A148,[9]令和6年度契約状況調査票!$F:$AW,15,FALSE),"#,##0円")&amp;CHAR(10)&amp;"分担契約"&amp;CHAR(10)&amp;VLOOKUP(A148,[9]令和6年度契約状況調査票!$F:$AW,31,FALSE),IF(P148="分担契約","分担契約"&amp;CHAR(10)&amp;"契約総額 "&amp;TEXT(VLOOKUP(A148,[9]令和6年度契約状況調査票!$F:$AW,15,FALSE),"#,##0円")&amp;CHAR(10)&amp;VLOOKUP(A148,[9]令和6年度契約状況調査票!$F:$AW,31,FALSE),IF(P148="単価契約","単価契約"&amp;CHAR(10)&amp;"予定調達総額 "&amp;TEXT(VLOOKUP(A148,[9]令和6年度契約状況調査票!$F:$AW,15,FALSE),"#,##0円")&amp;CHAR(10)&amp;VLOOKUP(A148,[9]令和6年度契約状況調査票!$F:$AW,31,FALSE),VLOOKUP(A148,[9]令和6年度契約状況調査票!$F:$AW,31,FALSE))))))))</f>
        <v/>
      </c>
      <c r="P148" s="12" t="str">
        <f>IF(A148="","",VLOOKUP(A148,[9]令和6年度契約状況調査票!$F:$CE,52,FALSE))</f>
        <v/>
      </c>
    </row>
    <row r="149" spans="1:16" ht="67.5" customHeight="1">
      <c r="A149" s="7" t="str">
        <f>IF(MAX([9]令和6年度契約状況調査票!F28:F168)&gt;=ROW()-5,ROW()-5,"")</f>
        <v/>
      </c>
      <c r="B149" s="2" t="str">
        <f>IF(A149="","",VLOOKUP(A149,[9]令和6年度契約状況調査票!$F:$AW,4,FALSE))</f>
        <v/>
      </c>
      <c r="C149" s="1" t="str">
        <f>IF(A149="","",VLOOKUP(A149,[9]令和6年度契約状況調査票!$F:$AW,5,FALSE))</f>
        <v/>
      </c>
      <c r="D149" s="16" t="str">
        <f>IF(A149="","",VLOOKUP(A149,[9]令和6年度契約状況調査票!$F:$AW,8,FALSE))</f>
        <v/>
      </c>
      <c r="E149" s="2" t="str">
        <f>IF(A149="","",VLOOKUP(A149,[9]令和6年度契約状況調査票!$F:$AW,9,FALSE))</f>
        <v/>
      </c>
      <c r="F149" s="3" t="str">
        <f>IF(A149="","",VLOOKUP(A149,[9]令和6年度契約状況調査票!$F:$AW,10,FALSE))</f>
        <v/>
      </c>
      <c r="G149" s="17" t="str">
        <f>IF(A149="","",VLOOKUP(A149,[9]令和6年度契約状況調査票!$F:$AW,30,FALSE))</f>
        <v/>
      </c>
      <c r="H149" s="4" t="str">
        <f>IF(A149="","",IF(VLOOKUP(A149,[9]令和6年度契約状況調査票!$F:$AW,13,FALSE)="他官署で調達手続きを実施のため","他官署で調達手続きを実施のため",IF(VLOOKUP(A149,[9]令和6年度契約状況調査票!$F:$AW,20,FALSE)="②同種の他の契約の予定価格を類推されるおそれがあるため公表しない","同種の他の契約の予定価格を類推されるおそれがあるため公表しない",IF(VLOOKUP(A149,[9]令和6年度契約状況調査票!$F:$AW,20,FALSE)="－","－",IF(VLOOKUP(A149,[9]令和6年度契約状況調査票!$F:$AW,6,FALSE)&lt;&gt;"",TEXT(VLOOKUP(A149,[9]令和6年度契約状況調査票!$F:$AW,13,FALSE),"#,##0円")&amp;CHAR(10)&amp;"(A)",VLOOKUP(A149,[9]令和6年度契約状況調査票!$F:$AW,13,FALSE))))))</f>
        <v/>
      </c>
      <c r="I149" s="4" t="str">
        <f>IF(A149="","",VLOOKUP(A149,[9]令和6年度契約状況調査票!$F:$AW,14,FALSE))</f>
        <v/>
      </c>
      <c r="J149" s="5" t="str">
        <f>IF(A149="","",IF(VLOOKUP(A149,[9]令和6年度契約状況調査票!$F:$AW,13,FALSE)="他官署で調達手続きを実施のため","－",IF(VLOOKUP(A149,[9]令和6年度契約状況調査票!$F:$AW,20,FALSE)="②同種の他の契約の予定価格を類推されるおそれがあるため公表しない","－",IF(VLOOKUP(A149,[9]令和6年度契約状況調査票!$F:$AW,20,FALSE)="－","－",IF(VLOOKUP(A149,[9]令和6年度契約状況調査票!$F:$AW,6,FALSE)&lt;&gt;"",TEXT(VLOOKUP(A149,[9]令和6年度契約状況調査票!$F:$AW,16,FALSE),"#.0%")&amp;CHAR(10)&amp;"(B/A×100)",VLOOKUP(A149,[9]令和6年度契約状況調査票!$F:$AW,16,FALSE))))))</f>
        <v/>
      </c>
      <c r="K149" s="18"/>
      <c r="L149" s="5" t="str">
        <f>IF(A149="","",IF(VLOOKUP(A149,[9]令和6年度契約状況調査票!$F:$AW,26,FALSE)="①公益社団法人","公社",IF(VLOOKUP(A149,[9]令和6年度契約状況調査票!$F:$AW,26,FALSE)="②公益財団法人","公財","")))</f>
        <v/>
      </c>
      <c r="M149" s="5" t="str">
        <f>IF(A149="","",VLOOKUP(A149,[9]令和6年度契約状況調査票!$F:$AW,27,FALSE))</f>
        <v/>
      </c>
      <c r="N149" s="18" t="str">
        <f>IF(A149="","",IF(VLOOKUP(A149,[9]令和6年度契約状況調査票!$F:$AW,12,FALSE)="国所管",VLOOKUP(A149,[9]令和6年度契約状況調査票!$F:$AW,23,FALSE),""))</f>
        <v/>
      </c>
      <c r="O149" s="6" t="str">
        <f>IF(A149="","",IF(AND(Q149="○",P149="分担契約/単価契約"),"単価契約"&amp;CHAR(10)&amp;"予定調達総額 "&amp;TEXT(VLOOKUP(A149,[9]令和6年度契約状況調査票!$F:$AW,15,FALSE),"#,##0円")&amp;"(B)"&amp;CHAR(10)&amp;"分担契約"&amp;CHAR(10)&amp;VLOOKUP(A149,[9]令和6年度契約状況調査票!$F:$AW,31,FALSE),IF(AND(Q149="○",P149="分担契約"),"分担契約"&amp;CHAR(10)&amp;"契約総額 "&amp;TEXT(VLOOKUP(A149,[9]令和6年度契約状況調査票!$F:$AW,15,FALSE),"#,##0円")&amp;"(B)"&amp;CHAR(10)&amp;VLOOKUP(A149,[9]令和6年度契約状況調査票!$F:$AW,31,FALSE),(IF(P149="分担契約/単価契約","単価契約"&amp;CHAR(10)&amp;"予定調達総額 "&amp;TEXT(VLOOKUP(A149,[9]令和6年度契約状況調査票!$F:$AW,15,FALSE),"#,##0円")&amp;CHAR(10)&amp;"分担契約"&amp;CHAR(10)&amp;VLOOKUP(A149,[9]令和6年度契約状況調査票!$F:$AW,31,FALSE),IF(P149="分担契約","分担契約"&amp;CHAR(10)&amp;"契約総額 "&amp;TEXT(VLOOKUP(A149,[9]令和6年度契約状況調査票!$F:$AW,15,FALSE),"#,##0円")&amp;CHAR(10)&amp;VLOOKUP(A149,[9]令和6年度契約状況調査票!$F:$AW,31,FALSE),IF(P149="単価契約","単価契約"&amp;CHAR(10)&amp;"予定調達総額 "&amp;TEXT(VLOOKUP(A149,[9]令和6年度契約状況調査票!$F:$AW,15,FALSE),"#,##0円")&amp;CHAR(10)&amp;VLOOKUP(A149,[9]令和6年度契約状況調査票!$F:$AW,31,FALSE),VLOOKUP(A149,[9]令和6年度契約状況調査票!$F:$AW,31,FALSE))))))))</f>
        <v/>
      </c>
      <c r="P149" s="12" t="str">
        <f>IF(A149="","",VLOOKUP(A149,[9]令和6年度契約状況調査票!$F:$CE,52,FALSE))</f>
        <v/>
      </c>
    </row>
    <row r="150" spans="1:16" ht="60" customHeight="1">
      <c r="A150" s="7" t="str">
        <f>IF(MAX([9]令和6年度契約状況調査票!F28:F169)&gt;=ROW()-5,ROW()-5,"")</f>
        <v/>
      </c>
      <c r="B150" s="2" t="str">
        <f>IF(A150="","",VLOOKUP(A150,[9]令和6年度契約状況調査票!$F:$AW,4,FALSE))</f>
        <v/>
      </c>
      <c r="C150" s="1" t="str">
        <f>IF(A150="","",VLOOKUP(A150,[9]令和6年度契約状況調査票!$F:$AW,5,FALSE))</f>
        <v/>
      </c>
      <c r="D150" s="16" t="str">
        <f>IF(A150="","",VLOOKUP(A150,[9]令和6年度契約状況調査票!$F:$AW,8,FALSE))</f>
        <v/>
      </c>
      <c r="E150" s="2" t="str">
        <f>IF(A150="","",VLOOKUP(A150,[9]令和6年度契約状況調査票!$F:$AW,9,FALSE))</f>
        <v/>
      </c>
      <c r="F150" s="3" t="str">
        <f>IF(A150="","",VLOOKUP(A150,[9]令和6年度契約状況調査票!$F:$AW,10,FALSE))</f>
        <v/>
      </c>
      <c r="G150" s="17" t="str">
        <f>IF(A150="","",VLOOKUP(A150,[9]令和6年度契約状況調査票!$F:$AW,30,FALSE))</f>
        <v/>
      </c>
      <c r="H150" s="4" t="str">
        <f>IF(A150="","",IF(VLOOKUP(A150,[9]令和6年度契約状況調査票!$F:$AW,13,FALSE)="他官署で調達手続きを実施のため","他官署で調達手続きを実施のため",IF(VLOOKUP(A150,[9]令和6年度契約状況調査票!$F:$AW,20,FALSE)="②同種の他の契約の予定価格を類推されるおそれがあるため公表しない","同種の他の契約の予定価格を類推されるおそれがあるため公表しない",IF(VLOOKUP(A150,[9]令和6年度契約状況調査票!$F:$AW,20,FALSE)="－","－",IF(VLOOKUP(A150,[9]令和6年度契約状況調査票!$F:$AW,6,FALSE)&lt;&gt;"",TEXT(VLOOKUP(A150,[9]令和6年度契約状況調査票!$F:$AW,13,FALSE),"#,##0円")&amp;CHAR(10)&amp;"(A)",VLOOKUP(A150,[9]令和6年度契約状況調査票!$F:$AW,13,FALSE))))))</f>
        <v/>
      </c>
      <c r="I150" s="4" t="str">
        <f>IF(A150="","",VLOOKUP(A150,[9]令和6年度契約状況調査票!$F:$AW,14,FALSE))</f>
        <v/>
      </c>
      <c r="J150" s="5" t="str">
        <f>IF(A150="","",IF(VLOOKUP(A150,[9]令和6年度契約状況調査票!$F:$AW,13,FALSE)="他官署で調達手続きを実施のため","－",IF(VLOOKUP(A150,[9]令和6年度契約状況調査票!$F:$AW,20,FALSE)="②同種の他の契約の予定価格を類推されるおそれがあるため公表しない","－",IF(VLOOKUP(A150,[9]令和6年度契約状況調査票!$F:$AW,20,FALSE)="－","－",IF(VLOOKUP(A150,[9]令和6年度契約状況調査票!$F:$AW,6,FALSE)&lt;&gt;"",TEXT(VLOOKUP(A150,[9]令和6年度契約状況調査票!$F:$AW,16,FALSE),"#.0%")&amp;CHAR(10)&amp;"(B/A×100)",VLOOKUP(A150,[9]令和6年度契約状況調査票!$F:$AW,16,FALSE))))))</f>
        <v/>
      </c>
      <c r="K150" s="18"/>
      <c r="L150" s="5" t="str">
        <f>IF(A150="","",IF(VLOOKUP(A150,[9]令和6年度契約状況調査票!$F:$AW,26,FALSE)="①公益社団法人","公社",IF(VLOOKUP(A150,[9]令和6年度契約状況調査票!$F:$AW,26,FALSE)="②公益財団法人","公財","")))</f>
        <v/>
      </c>
      <c r="M150" s="5" t="str">
        <f>IF(A150="","",VLOOKUP(A150,[9]令和6年度契約状況調査票!$F:$AW,27,FALSE))</f>
        <v/>
      </c>
      <c r="N150" s="18" t="str">
        <f>IF(A150="","",IF(VLOOKUP(A150,[9]令和6年度契約状況調査票!$F:$AW,12,FALSE)="国所管",VLOOKUP(A150,[9]令和6年度契約状況調査票!$F:$AW,23,FALSE),""))</f>
        <v/>
      </c>
      <c r="O150" s="6" t="str">
        <f>IF(A150="","",IF(AND(Q150="○",P150="分担契約/単価契約"),"単価契約"&amp;CHAR(10)&amp;"予定調達総額 "&amp;TEXT(VLOOKUP(A150,[9]令和6年度契約状況調査票!$F:$AW,15,FALSE),"#,##0円")&amp;"(B)"&amp;CHAR(10)&amp;"分担契約"&amp;CHAR(10)&amp;VLOOKUP(A150,[9]令和6年度契約状況調査票!$F:$AW,31,FALSE),IF(AND(Q150="○",P150="分担契約"),"分担契約"&amp;CHAR(10)&amp;"契約総額 "&amp;TEXT(VLOOKUP(A150,[9]令和6年度契約状況調査票!$F:$AW,15,FALSE),"#,##0円")&amp;"(B)"&amp;CHAR(10)&amp;VLOOKUP(A150,[9]令和6年度契約状況調査票!$F:$AW,31,FALSE),(IF(P150="分担契約/単価契約","単価契約"&amp;CHAR(10)&amp;"予定調達総額 "&amp;TEXT(VLOOKUP(A150,[9]令和6年度契約状況調査票!$F:$AW,15,FALSE),"#,##0円")&amp;CHAR(10)&amp;"分担契約"&amp;CHAR(10)&amp;VLOOKUP(A150,[9]令和6年度契約状況調査票!$F:$AW,31,FALSE),IF(P150="分担契約","分担契約"&amp;CHAR(10)&amp;"契約総額 "&amp;TEXT(VLOOKUP(A150,[9]令和6年度契約状況調査票!$F:$AW,15,FALSE),"#,##0円")&amp;CHAR(10)&amp;VLOOKUP(A150,[9]令和6年度契約状況調査票!$F:$AW,31,FALSE),IF(P150="単価契約","単価契約"&amp;CHAR(10)&amp;"予定調達総額 "&amp;TEXT(VLOOKUP(A150,[9]令和6年度契約状況調査票!$F:$AW,15,FALSE),"#,##0円")&amp;CHAR(10)&amp;VLOOKUP(A150,[9]令和6年度契約状況調査票!$F:$AW,31,FALSE),VLOOKUP(A150,[9]令和6年度契約状況調査票!$F:$AW,31,FALSE))))))))</f>
        <v/>
      </c>
      <c r="P150" s="12" t="str">
        <f>IF(A150="","",VLOOKUP(A150,[9]令和6年度契約状況調査票!$F:$CE,52,FALSE))</f>
        <v/>
      </c>
    </row>
  </sheetData>
  <mergeCells count="13">
    <mergeCell ref="J4:J5"/>
    <mergeCell ref="A1:A5"/>
    <mergeCell ref="B4:B5"/>
    <mergeCell ref="C4:C5"/>
    <mergeCell ref="D4:D5"/>
    <mergeCell ref="E4:E5"/>
    <mergeCell ref="F4:F5"/>
    <mergeCell ref="G4:G5"/>
    <mergeCell ref="H4:H5"/>
    <mergeCell ref="I4:I5"/>
    <mergeCell ref="B1:O1"/>
    <mergeCell ref="K4:K5"/>
    <mergeCell ref="L4:N4"/>
  </mergeCells>
  <phoneticPr fontId="3"/>
  <dataValidations count="2">
    <dataValidation operator="greaterThanOrEqual" allowBlank="1" showInputMessage="1" showErrorMessage="1" errorTitle="注意" error="プルダウンメニューから選択して下さい_x000a_" sqref="G6:G150" xr:uid="{7BF8750A-1445-4921-8342-92487AAAA5EB}"/>
    <dataValidation imeMode="halfAlpha" allowBlank="1" showInputMessage="1" showErrorMessage="1" errorTitle="参考" error="半角数字で入力して下さい。" promptTitle="入力方法" prompt="半角数字で入力して下さい。" sqref="H6:I150" xr:uid="{B5CE7923-DA02-4CDB-BC4A-9A6CEEF74D58}"/>
  </dataValidations>
  <printOptions horizontalCentered="1"/>
  <pageMargins left="0.23622047244094491" right="0.23622047244094491" top="0.74803149606299213" bottom="0.74803149606299213" header="0.31496062992125984" footer="0.31496062992125984"/>
  <pageSetup paperSize="9" scale="73" fitToWidth="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openxmlformats.org/package/2006/metadata/core-properties"/>
    <ds:schemaRef ds:uri="http://www.w3.org/XML/1998/namespace"/>
    <ds:schemaRef ds:uri="http://purl.org/dc/terms/"/>
    <ds:schemaRef ds:uri="b5471033-25ca-41e4-b4f9-0c69817a7d90"/>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248ab0bc-7e59-4567-bd72-f8d7ec109bec"/>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ZB</vt:lpstr>
      <vt:lpstr>ZB!Print_Area</vt:lpstr>
      <vt:lpstr>ZB!Print_Titles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