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73" i="5" l="1"/>
  <c r="P24" i="5"/>
  <c r="P20" i="5"/>
  <c r="P36" i="5"/>
  <c r="P91" i="5"/>
  <c r="P14" i="5"/>
  <c r="P17" i="5"/>
  <c r="P75" i="5"/>
  <c r="P47" i="5"/>
  <c r="P56" i="5"/>
  <c r="P22" i="5"/>
  <c r="P82" i="5"/>
  <c r="P86" i="5"/>
  <c r="P87" i="5"/>
  <c r="P78" i="5"/>
  <c r="P9" i="5"/>
  <c r="P99" i="5"/>
  <c r="P16" i="5"/>
  <c r="P79" i="5"/>
  <c r="P74" i="5"/>
  <c r="P83" i="5"/>
  <c r="P30" i="5"/>
  <c r="P38" i="5"/>
  <c r="P29" i="5"/>
  <c r="P64" i="5"/>
  <c r="P61" i="5"/>
  <c r="P88" i="5"/>
  <c r="P67" i="5"/>
  <c r="P70" i="5"/>
  <c r="P25" i="5"/>
  <c r="P95" i="5"/>
  <c r="P18" i="5"/>
  <c r="P58" i="5"/>
  <c r="P54" i="5"/>
  <c r="P97" i="5"/>
  <c r="P98" i="5"/>
  <c r="P77" i="5"/>
  <c r="P80" i="5"/>
  <c r="P59" i="5"/>
  <c r="P49" i="5"/>
  <c r="P35" i="5"/>
  <c r="P45" i="5"/>
  <c r="P23" i="5"/>
  <c r="P11" i="5"/>
  <c r="P89" i="5"/>
  <c r="P102" i="5"/>
  <c r="P62" i="5"/>
  <c r="P85" i="5"/>
  <c r="P41" i="5"/>
  <c r="P46" i="5"/>
  <c r="P94" i="5"/>
  <c r="P71" i="5"/>
  <c r="P12" i="5"/>
  <c r="P90" i="5"/>
  <c r="P50" i="5"/>
  <c r="P93" i="5"/>
  <c r="P96" i="5"/>
  <c r="P51" i="5"/>
  <c r="P21" i="5"/>
  <c r="P15" i="5"/>
  <c r="P104" i="5"/>
  <c r="P39" i="5"/>
  <c r="P19" i="5"/>
  <c r="P92" i="5"/>
  <c r="P84" i="5"/>
  <c r="P28" i="5"/>
  <c r="P44" i="5"/>
  <c r="P81" i="5"/>
  <c r="P31" i="5"/>
  <c r="P60" i="5"/>
  <c r="P76" i="5"/>
  <c r="P101" i="5"/>
  <c r="P66" i="5"/>
  <c r="P10" i="5"/>
  <c r="P103" i="5"/>
  <c r="P57" i="5"/>
  <c r="P32" i="5"/>
  <c r="P48" i="5"/>
  <c r="P65" i="5"/>
  <c r="P63" i="5"/>
  <c r="P43" i="5"/>
  <c r="P34" i="5"/>
  <c r="P100" i="5"/>
  <c r="P52" i="5"/>
  <c r="P69" i="5"/>
  <c r="P68" i="5"/>
  <c r="P7" i="5"/>
  <c r="P33" i="5"/>
  <c r="P37" i="5"/>
  <c r="P8" i="5"/>
  <c r="P40" i="5"/>
  <c r="P105" i="5"/>
  <c r="P27" i="5"/>
  <c r="P55" i="5"/>
  <c r="P72" i="5"/>
  <c r="P26" i="5"/>
  <c r="P42" i="5"/>
  <c r="P53" i="5"/>
  <c r="P13" i="5"/>
  <c r="P6" i="5" l="1"/>
  <c r="O13" i="5"/>
  <c r="J13" i="5"/>
  <c r="H13" i="5"/>
  <c r="O46" i="5"/>
  <c r="H46" i="5"/>
  <c r="J46" i="5"/>
  <c r="J75" i="5"/>
  <c r="H75" i="5"/>
  <c r="O75" i="5"/>
  <c r="O7" i="5"/>
  <c r="H104" i="5"/>
  <c r="O104" i="5"/>
  <c r="J104" i="5"/>
  <c r="H17" i="5"/>
  <c r="O17" i="5"/>
  <c r="J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O10" i="5"/>
  <c r="H79" i="5"/>
  <c r="O79" i="5"/>
  <c r="J79" i="5"/>
  <c r="J98" i="5"/>
  <c r="H98" i="5"/>
  <c r="O98" i="5"/>
  <c r="H39" i="5"/>
  <c r="O39" i="5"/>
  <c r="J39" i="5"/>
  <c r="H25" i="5"/>
  <c r="O25" i="5"/>
  <c r="J25" i="5"/>
  <c r="J42" i="5"/>
  <c r="H42" i="5"/>
  <c r="O42" i="5"/>
  <c r="J91" i="5"/>
  <c r="H91" i="5"/>
  <c r="O91" i="5"/>
  <c r="O77" i="5"/>
  <c r="J77" i="5"/>
  <c r="H77" i="5"/>
  <c r="J51" i="5"/>
  <c r="H51" i="5"/>
  <c r="O51" i="5"/>
  <c r="O6" i="5"/>
  <c r="J100" i="5"/>
  <c r="H100" i="5"/>
  <c r="O100" i="5"/>
  <c r="O86" i="5"/>
  <c r="J86" i="5"/>
  <c r="H86" i="5"/>
  <c r="O14" i="5"/>
  <c r="J14" i="5"/>
  <c r="H14" i="5"/>
  <c r="H97" i="5"/>
  <c r="O97" i="5"/>
  <c r="J97" i="5"/>
  <c r="O93" i="5"/>
  <c r="J93" i="5"/>
  <c r="H93" i="5"/>
  <c r="J66" i="5"/>
  <c r="H66" i="5"/>
  <c r="O66" i="5"/>
  <c r="O85" i="5"/>
  <c r="J85" i="5"/>
  <c r="H85" i="5"/>
  <c r="O9" i="5"/>
  <c r="J26" i="5"/>
  <c r="H26" i="5"/>
  <c r="O26" i="5"/>
  <c r="H72" i="5"/>
  <c r="O72" i="5"/>
  <c r="J72" i="5"/>
  <c r="H56" i="5"/>
  <c r="O56" i="5"/>
  <c r="J56" i="5"/>
  <c r="H23" i="5"/>
  <c r="O23" i="5"/>
  <c r="J23" i="5"/>
  <c r="H87" i="5"/>
  <c r="O87" i="5"/>
  <c r="J87" i="5"/>
  <c r="O54" i="5"/>
  <c r="J54" i="5"/>
  <c r="H54" i="5"/>
  <c r="H80" i="5"/>
  <c r="O80" i="5"/>
  <c r="J80" i="5"/>
  <c r="H96" i="5"/>
  <c r="O96" i="5"/>
  <c r="J96" i="5"/>
  <c r="O30" i="5"/>
  <c r="J30" i="5"/>
  <c r="H30" i="5"/>
  <c r="H81" i="5"/>
  <c r="O81" i="5"/>
  <c r="J81" i="5"/>
  <c r="J84" i="5"/>
  <c r="H84" i="5"/>
  <c r="O84" i="5"/>
  <c r="J19" i="5"/>
  <c r="H19"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J27" i="5"/>
  <c r="H27" i="5"/>
  <c r="O27" i="5"/>
  <c r="H24" i="5"/>
  <c r="O24" i="5"/>
  <c r="J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H33" i="5"/>
  <c r="O33" i="5"/>
  <c r="J33" i="5"/>
  <c r="H15" i="5"/>
  <c r="O15" i="5"/>
  <c r="J15" i="5"/>
  <c r="J36" i="5"/>
  <c r="H36" i="5"/>
  <c r="O36" i="5"/>
  <c r="O22" i="5"/>
  <c r="J22" i="5"/>
  <c r="H22" i="5"/>
  <c r="O11" i="5"/>
  <c r="H32" i="5"/>
  <c r="O32" i="5"/>
  <c r="J32" i="5"/>
  <c r="O29" i="5"/>
  <c r="J29" i="5"/>
  <c r="H29" i="5"/>
  <c r="J60" i="5"/>
  <c r="H60" i="5"/>
  <c r="O60" i="5"/>
  <c r="J28" i="5"/>
  <c r="H28" i="5"/>
  <c r="O28" i="5"/>
  <c r="H71" i="5"/>
  <c r="O71" i="5"/>
  <c r="J71" i="5"/>
  <c r="H49" i="5"/>
  <c r="O49" i="5"/>
  <c r="J49" i="5"/>
  <c r="H105" i="5"/>
  <c r="O105" i="5"/>
  <c r="J105" i="5"/>
  <c r="J18" i="5"/>
  <c r="H18" i="5"/>
  <c r="O18" i="5"/>
  <c r="J20" i="5"/>
  <c r="H20" i="5"/>
  <c r="O20" i="5"/>
  <c r="O21" i="5"/>
  <c r="J21" i="5"/>
  <c r="H21" i="5"/>
  <c r="H16" i="5"/>
  <c r="O16" i="5"/>
  <c r="J16" i="5"/>
  <c r="J90" i="5"/>
  <c r="H90" i="5"/>
  <c r="O90" i="5"/>
  <c r="H31" i="5"/>
  <c r="O31" i="5"/>
  <c r="J31" i="5"/>
  <c r="J12" i="5"/>
  <c r="H12" i="5"/>
  <c r="O12" i="5"/>
  <c r="J92" i="5"/>
  <c r="H92" i="5"/>
  <c r="O92" i="5"/>
  <c r="O62" i="5"/>
  <c r="J62" i="5"/>
  <c r="H62" i="5"/>
  <c r="M73" i="5"/>
  <c r="N78" i="5"/>
  <c r="N94" i="5"/>
  <c r="N83" i="5"/>
  <c r="N79" i="5"/>
  <c r="N98" i="5"/>
  <c r="N42" i="5"/>
  <c r="N91" i="5"/>
  <c r="N77" i="5"/>
  <c r="N33" i="5"/>
  <c r="N100" i="5"/>
  <c r="N86" i="5"/>
  <c r="N14" i="5"/>
  <c r="N97" i="5"/>
  <c r="N93" i="5"/>
  <c r="N85" i="5"/>
  <c r="N74" i="5"/>
  <c r="N89" i="5"/>
  <c r="N105" i="5"/>
  <c r="N87" i="5"/>
  <c r="N80" i="5"/>
  <c r="N16" i="5"/>
  <c r="N96" i="5"/>
  <c r="N90" i="5"/>
  <c r="N81" i="5"/>
  <c r="N84" i="5"/>
  <c r="N95" i="5"/>
  <c r="N103" i="5"/>
  <c r="N76" i="5"/>
  <c r="N75" i="5"/>
  <c r="N104" i="5"/>
  <c r="N34" i="5"/>
  <c r="N82" i="5"/>
  <c r="N99" i="5"/>
  <c r="N102" i="5"/>
  <c r="N101" i="5"/>
  <c r="N92" i="5"/>
  <c r="N62" i="5"/>
  <c r="N88" i="5"/>
  <c r="E19" i="5"/>
  <c r="L88" i="5"/>
  <c r="D88" i="5"/>
  <c r="G88" i="5"/>
  <c r="B62" i="5"/>
  <c r="F39" i="5"/>
  <c r="E74" i="5"/>
  <c r="I62" i="5"/>
  <c r="K39" i="5"/>
  <c r="F92" i="5"/>
  <c r="B39" i="5"/>
  <c r="G19" i="5"/>
  <c r="C88" i="5"/>
  <c r="I88" i="5"/>
  <c r="D19" i="5"/>
  <c r="K19" i="5"/>
  <c r="B92" i="5"/>
  <c r="G62" i="5"/>
  <c r="L62" i="5"/>
  <c r="F88" i="5"/>
  <c r="K88" i="5"/>
  <c r="F19" i="5"/>
  <c r="M19" i="5"/>
  <c r="I92" i="5"/>
  <c r="F62" i="5"/>
  <c r="E88" i="5"/>
  <c r="B88" i="5"/>
  <c r="M88" i="5"/>
  <c r="B19" i="5"/>
  <c r="L19"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I19" i="5"/>
  <c r="K62" i="5"/>
  <c r="G35" i="5"/>
  <c r="C35" i="5"/>
  <c r="C73" i="5"/>
  <c r="G73" i="5"/>
  <c r="L73" i="5"/>
  <c r="C19"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L24" i="5"/>
  <c r="M24" i="5"/>
  <c r="K24" i="5"/>
  <c r="I24" i="5"/>
  <c r="G24" i="5"/>
  <c r="E24" i="5"/>
  <c r="B24" i="5"/>
  <c r="F24" i="5"/>
  <c r="C24" i="5"/>
  <c r="D24"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25" i="5"/>
  <c r="L25" i="5"/>
  <c r="M25" i="5"/>
  <c r="F25" i="5"/>
  <c r="G25" i="5"/>
  <c r="I25" i="5"/>
  <c r="B25" i="5"/>
  <c r="E25" i="5"/>
  <c r="C25" i="5"/>
  <c r="D25"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M15" i="5"/>
  <c r="K15" i="5"/>
  <c r="I15" i="5"/>
  <c r="L15" i="5"/>
  <c r="E15" i="5"/>
  <c r="F15" i="5"/>
  <c r="C15" i="5"/>
  <c r="D15" i="5"/>
  <c r="G15" i="5"/>
  <c r="B15"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K22" i="5"/>
  <c r="L22" i="5"/>
  <c r="I22" i="5"/>
  <c r="M22" i="5"/>
  <c r="E22" i="5"/>
  <c r="F22" i="5"/>
  <c r="G22" i="5"/>
  <c r="D22" i="5"/>
  <c r="B22" i="5"/>
  <c r="C22" i="5"/>
  <c r="K14" i="5"/>
  <c r="L14" i="5"/>
  <c r="I14" i="5"/>
  <c r="M14" i="5"/>
  <c r="E14" i="5"/>
  <c r="F14" i="5"/>
  <c r="G14" i="5"/>
  <c r="D14" i="5"/>
  <c r="B14" i="5"/>
  <c r="C14"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23" i="5"/>
  <c r="K23" i="5"/>
  <c r="L23" i="5"/>
  <c r="I23" i="5"/>
  <c r="E23" i="5"/>
  <c r="F23" i="5"/>
  <c r="G23" i="5"/>
  <c r="C23" i="5"/>
  <c r="D23" i="5"/>
  <c r="B23" i="5"/>
  <c r="K18" i="5"/>
  <c r="L18" i="5"/>
  <c r="I18" i="5"/>
  <c r="M18" i="5"/>
  <c r="E18" i="5"/>
  <c r="F18" i="5"/>
  <c r="G18" i="5"/>
  <c r="D18" i="5"/>
  <c r="B18" i="5"/>
  <c r="C18" i="5"/>
  <c r="M87" i="5"/>
  <c r="K87" i="5"/>
  <c r="L87" i="5"/>
  <c r="I87" i="5"/>
  <c r="F87" i="5"/>
  <c r="G87" i="5"/>
  <c r="C87" i="5"/>
  <c r="D87" i="5"/>
  <c r="E87" i="5"/>
  <c r="B87" i="5"/>
  <c r="L20" i="5"/>
  <c r="M20" i="5"/>
  <c r="K20" i="5"/>
  <c r="I20" i="5"/>
  <c r="G20" i="5"/>
  <c r="E20" i="5"/>
  <c r="F20" i="5"/>
  <c r="B20" i="5"/>
  <c r="C20" i="5"/>
  <c r="D20" i="5"/>
  <c r="K21" i="5"/>
  <c r="L21" i="5"/>
  <c r="M21" i="5"/>
  <c r="F21" i="5"/>
  <c r="G21" i="5"/>
  <c r="I21" i="5"/>
  <c r="E21" i="5"/>
  <c r="B21" i="5"/>
  <c r="C21" i="5"/>
  <c r="D21" i="5"/>
  <c r="K54" i="5"/>
  <c r="L54" i="5"/>
  <c r="I54" i="5"/>
  <c r="E54" i="5"/>
  <c r="F54" i="5"/>
  <c r="M54" i="5"/>
  <c r="G54" i="5"/>
  <c r="D54" i="5"/>
  <c r="B54" i="5"/>
  <c r="C54" i="5"/>
  <c r="L80" i="5"/>
  <c r="M80" i="5"/>
  <c r="I80" i="5"/>
  <c r="K80" i="5"/>
  <c r="G80" i="5"/>
  <c r="B80" i="5"/>
  <c r="C80" i="5"/>
  <c r="D80" i="5"/>
  <c r="E80" i="5"/>
  <c r="F80" i="5"/>
  <c r="L16" i="5"/>
  <c r="M16" i="5"/>
  <c r="I16" i="5"/>
  <c r="K16" i="5"/>
  <c r="G16" i="5"/>
  <c r="E16" i="5"/>
  <c r="B16" i="5"/>
  <c r="C16" i="5"/>
  <c r="D16" i="5"/>
  <c r="F16"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12" i="5"/>
  <c r="M12" i="5"/>
  <c r="K12" i="5"/>
  <c r="I12" i="5"/>
  <c r="G12" i="5"/>
  <c r="E12" i="5"/>
  <c r="B12" i="5"/>
  <c r="C12" i="5"/>
  <c r="F12" i="5"/>
  <c r="D12" i="5"/>
  <c r="L84" i="5"/>
  <c r="M84" i="5"/>
  <c r="K84" i="5"/>
  <c r="I84" i="5"/>
  <c r="G84" i="5"/>
  <c r="F84" i="5"/>
  <c r="B84" i="5"/>
  <c r="C84" i="5"/>
  <c r="D84" i="5"/>
  <c r="E84" i="5"/>
  <c r="K13" i="5"/>
  <c r="L13" i="5"/>
  <c r="M13" i="5"/>
  <c r="I13" i="5"/>
  <c r="F13" i="5"/>
  <c r="G13" i="5"/>
  <c r="B13" i="5"/>
  <c r="C13" i="5"/>
  <c r="D13" i="5"/>
  <c r="E13"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17" i="5"/>
  <c r="L17" i="5"/>
  <c r="M17" i="5"/>
  <c r="F17" i="5"/>
  <c r="I17" i="5"/>
  <c r="G17" i="5"/>
  <c r="E17" i="5"/>
  <c r="B17" i="5"/>
  <c r="C17" i="5"/>
  <c r="D17"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N39" i="5"/>
  <c r="N43" i="5"/>
  <c r="N32" i="5"/>
  <c r="N24" i="5"/>
  <c r="N19" i="5"/>
  <c r="N67" i="5"/>
  <c r="N37" i="5"/>
  <c r="N44" i="5"/>
  <c r="N48" i="5"/>
  <c r="N27" i="5"/>
  <c r="N60" i="5"/>
  <c r="N61" i="5"/>
  <c r="N68" i="5"/>
  <c r="N46" i="5"/>
  <c r="N54" i="5"/>
  <c r="N63" i="5"/>
  <c r="N64" i="5"/>
  <c r="N55" i="5"/>
  <c r="N56" i="5"/>
  <c r="N58" i="5"/>
  <c r="N28" i="5"/>
  <c r="N22" i="5"/>
  <c r="N69" i="5"/>
  <c r="N40" i="5"/>
  <c r="N45" i="5"/>
  <c r="N71" i="5"/>
  <c r="N18" i="5"/>
  <c r="N72" i="5"/>
  <c r="N29" i="5"/>
  <c r="N36" i="5"/>
  <c r="N51" i="5"/>
  <c r="N57" i="5"/>
  <c r="N65" i="5"/>
  <c r="N13" i="5"/>
  <c r="N30" i="5"/>
  <c r="N20" i="5"/>
  <c r="N23" i="5"/>
  <c r="N26" i="5"/>
  <c r="N73" i="5"/>
  <c r="N15" i="5"/>
  <c r="N25" i="5"/>
  <c r="N70" i="5"/>
  <c r="N47" i="5"/>
  <c r="N53" i="5"/>
  <c r="N59" i="5"/>
  <c r="N17" i="5"/>
  <c r="N41" i="5"/>
  <c r="N50" i="5"/>
  <c r="N31" i="5"/>
  <c r="N66" i="5"/>
  <c r="N12" i="5"/>
  <c r="N21" i="5"/>
  <c r="N49" i="5"/>
  <c r="N35" i="5"/>
  <c r="N52" i="5"/>
</calcChain>
</file>

<file path=xl/sharedStrings.xml><?xml version="1.0" encoding="utf-8"?>
<sst xmlns="http://schemas.openxmlformats.org/spreadsheetml/2006/main" count="64" uniqueCount="33">
  <si>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</si>
  <si>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</si>
  <si>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</si>
  <si>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</si>
  <si>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</si>
  <si>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</si>
  <si>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</si>
  <si>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</si>
  <si>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</si>
  <si>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</si>
  <si>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</si>
  <si>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</si>
  <si>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</si>
  <si>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</si>
  <si>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</si>
  <si>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</si>
  <si>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</si>
  <si>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インターネット環境の構築（モバイル型通信回線）　一式</t>
  </si>
  <si>
    <t>ソフトバンク株式会社
東京都港区海岸１－７－１</t>
  </si>
  <si>
    <t>一般競争入札</t>
  </si>
  <si>
    <t>同種の他の契約の予定価格を類推されるおそれがあるため公表しない</t>
  </si>
  <si>
    <t>－</t>
  </si>
  <si>
    <t>事務室用備品の購入　一式</t>
  </si>
  <si>
    <t>アイリスチトセ株式会社
宮城県仙台市青葉区北目町１－１３</t>
  </si>
  <si>
    <t>国税スマホアプリ納付通信用ネットワーク機器の借入　一式</t>
  </si>
  <si>
    <t>株式会社ビー・エス・デーインフォメーションテクノロジー
東京都中央区銀座３－４－１２</t>
  </si>
  <si>
    <t>国税スマホアプリ納付用通信回線の借入　一式</t>
  </si>
  <si>
    <t>令和4年版　財務省の機構及び財政会計六法の購入　のべ1,659冊</t>
  </si>
  <si>
    <t>支出負担行為担当官
国税庁長官官房会計課長
奈良井　功
東京都千代田区霞が関３－１－１
ほか１官署</t>
  </si>
  <si>
    <t>株式会社かんぽう
大阪府大阪市西区江戸堀１－２－１４</t>
  </si>
  <si>
    <t xml:space="preserve">分担契約
契約総額 6,729,751円
</t>
  </si>
  <si>
    <t>令和3年度「ジャパニーズウイスキーシンポジウム」の開催に係る運営業務委託　一式</t>
  </si>
  <si>
    <t>株式会社小学館集英社プロダクション
東京都千代田区神田神保町２－３０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</si>
</sst>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8"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80" fontId="6" fillId="0" borderId="5" xfId="3" applyNumberFormat="1" applyFont="1" applyFill="1" applyBorder="1" applyAlignment="1">
      <alignment horizontal="center" vertical="center" wrapText="1" shrinkToFit="1"/>
    </xf>
    <xf numFmtId="179" fontId="6" fillId="0" borderId="5" xfId="3"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xf>
    <xf numFmtId="178"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9" fontId="8" fillId="0" borderId="0" xfId="6" applyNumberFormat="1" applyFont="1" applyFill="1">
      <alignment vertical="center"/>
    </xf>
    <xf numFmtId="178" fontId="8" fillId="0" borderId="0" xfId="6" applyNumberFormat="1" applyFont="1" applyFill="1">
      <alignment vertical="center"/>
    </xf>
    <xf numFmtId="178" fontId="8" fillId="0" borderId="6" xfId="6" applyNumberFormat="1" applyFont="1" applyFill="1" applyBorder="1" applyAlignment="1">
      <alignment horizontal="center" vertical="center" wrapText="1"/>
    </xf>
    <xf numFmtId="181"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79"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5"/>
  <sheetViews>
    <sheetView showZeros="0" tabSelected="1" view="pageBreakPreview" zoomScale="80" zoomScaleNormal="100" zoomScaleSheetLayoutView="80" workbookViewId="0">
      <selection activeCell="D7" sqref="D7"/>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9"/>
      <c r="B1" s="32" t="s">
        <v>11</v>
      </c>
      <c r="C1" s="33"/>
      <c r="D1" s="33"/>
      <c r="E1" s="33"/>
      <c r="F1" s="33"/>
      <c r="G1" s="33"/>
      <c r="H1" s="34"/>
      <c r="I1" s="33"/>
      <c r="J1" s="33"/>
      <c r="K1" s="33"/>
      <c r="L1" s="33"/>
      <c r="M1" s="33"/>
      <c r="N1" s="33"/>
    </row>
    <row r="2" spans="1:16">
      <c r="A2" s="30"/>
    </row>
    <row r="3" spans="1:16">
      <c r="A3" s="30"/>
      <c r="B3" s="12"/>
      <c r="N3" s="13"/>
    </row>
    <row r="4" spans="1:16" ht="22" customHeight="1">
      <c r="A4" s="30"/>
      <c r="B4" s="22" t="s">
        <v>12</v>
      </c>
      <c r="C4" s="22" t="s">
        <v>2</v>
      </c>
      <c r="D4" s="22" t="s">
        <v>3</v>
      </c>
      <c r="E4" s="22" t="s">
        <v>4</v>
      </c>
      <c r="F4" s="23" t="s">
        <v>5</v>
      </c>
      <c r="G4" s="22" t="s">
        <v>13</v>
      </c>
      <c r="H4" s="25" t="s">
        <v>6</v>
      </c>
      <c r="I4" s="22" t="s">
        <v>7</v>
      </c>
      <c r="J4" s="26" t="s">
        <v>8</v>
      </c>
      <c r="K4" s="27" t="s">
        <v>14</v>
      </c>
      <c r="L4" s="28"/>
      <c r="M4" s="28"/>
      <c r="N4" s="23" t="s">
        <v>15</v>
      </c>
    </row>
    <row r="5" spans="1:16" s="15" customFormat="1" ht="36.75" customHeight="1">
      <c r="A5" s="31"/>
      <c r="B5" s="22"/>
      <c r="C5" s="22"/>
      <c r="D5" s="22"/>
      <c r="E5" s="22"/>
      <c r="F5" s="24"/>
      <c r="G5" s="22"/>
      <c r="H5" s="25"/>
      <c r="I5" s="22"/>
      <c r="J5" s="26"/>
      <c r="K5" s="14" t="s">
        <v>9</v>
      </c>
      <c r="L5" s="14" t="s">
        <v>10</v>
      </c>
      <c r="M5" s="20" t="s">
        <v>0</v>
      </c>
      <c r="N5" s="24"/>
    </row>
    <row r="6" spans="1:16" s="15" customFormat="1" ht="80" customHeight="1">
      <c r="A6" s="16"/>
      <c r="B6" s="2" t="s">
        <v>17</v>
      </c>
      <c r="C6" s="1" t="s">
        <v>16</v>
      </c>
      <c r="D6" s="21">
        <v>44596</v>
      </c>
      <c r="E6" s="2" t="s">
        <v>18</v>
      </c>
      <c r="F6" s="3">
        <v>9010401052465</v>
      </c>
      <c r="G6" s="4" t="s">
        <v>19</v>
      </c>
      <c r="H6" s="5" t="s">
        <v>20</v>
      </c>
      <c r="I6" s="5">
        <v>5880384</v>
      </c>
      <c r="J6" s="6" t="s">
        <v>21</v>
      </c>
      <c r="K6" s="7" t="s">
        <v>1</v>
      </c>
      <c r="L6" s="7">
        <v>0</v>
      </c>
      <c r="M6" s="8" t="s">
        <v>1</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80" customHeight="1">
      <c r="A7" s="16"/>
      <c r="B7" s="2" t="s">
        <v>22</v>
      </c>
      <c r="C7" s="1" t="s">
        <v>16</v>
      </c>
      <c r="D7" s="21">
        <v>44607</v>
      </c>
      <c r="E7" s="2" t="s">
        <v>23</v>
      </c>
      <c r="F7" s="3">
        <v>1370001012147</v>
      </c>
      <c r="G7" s="4" t="s">
        <v>19</v>
      </c>
      <c r="H7" s="5" t="s">
        <v>20</v>
      </c>
      <c r="I7" s="5">
        <v>2687586</v>
      </c>
      <c r="J7" s="6" t="s">
        <v>21</v>
      </c>
      <c r="K7" s="7" t="s">
        <v>1</v>
      </c>
      <c r="L7" s="7">
        <v>0</v>
      </c>
      <c r="M7" s="8" t="s">
        <v>1</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80" customHeight="1">
      <c r="A8" s="16"/>
      <c r="B8" s="2" t="s">
        <v>24</v>
      </c>
      <c r="C8" s="1" t="s">
        <v>16</v>
      </c>
      <c r="D8" s="21">
        <v>44610</v>
      </c>
      <c r="E8" s="2" t="s">
        <v>25</v>
      </c>
      <c r="F8" s="3">
        <v>4010002039073</v>
      </c>
      <c r="G8" s="4" t="s">
        <v>19</v>
      </c>
      <c r="H8" s="5" t="s">
        <v>20</v>
      </c>
      <c r="I8" s="5">
        <v>9080893</v>
      </c>
      <c r="J8" s="6" t="s">
        <v>21</v>
      </c>
      <c r="K8" s="7" t="s">
        <v>1</v>
      </c>
      <c r="L8" s="7">
        <v>0</v>
      </c>
      <c r="M8" s="8" t="s">
        <v>1</v>
      </c>
      <c r="N8" s="9">
        <v>0</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80" customHeight="1">
      <c r="A9" s="16"/>
      <c r="B9" s="2" t="s">
        <v>26</v>
      </c>
      <c r="C9" s="1" t="s">
        <v>16</v>
      </c>
      <c r="D9" s="21">
        <v>44610</v>
      </c>
      <c r="E9" s="2" t="s">
        <v>18</v>
      </c>
      <c r="F9" s="3">
        <v>9010401052465</v>
      </c>
      <c r="G9" s="4" t="s">
        <v>19</v>
      </c>
      <c r="H9" s="5" t="s">
        <v>20</v>
      </c>
      <c r="I9" s="5">
        <v>18397033</v>
      </c>
      <c r="J9" s="6" t="s">
        <v>21</v>
      </c>
      <c r="K9" s="7" t="s">
        <v>1</v>
      </c>
      <c r="L9" s="7">
        <v>0</v>
      </c>
      <c r="M9" s="8" t="s">
        <v>1</v>
      </c>
      <c r="N9" s="9">
        <v>0</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80" customHeight="1">
      <c r="A10" s="16"/>
      <c r="B10" s="2" t="s">
        <v>27</v>
      </c>
      <c r="C10" s="1" t="s">
        <v>28</v>
      </c>
      <c r="D10" s="21">
        <v>44610</v>
      </c>
      <c r="E10" s="2" t="s">
        <v>29</v>
      </c>
      <c r="F10" s="3">
        <v>7120001042411</v>
      </c>
      <c r="G10" s="4" t="s">
        <v>19</v>
      </c>
      <c r="H10" s="5" t="s">
        <v>20</v>
      </c>
      <c r="I10" s="5">
        <v>4125427</v>
      </c>
      <c r="J10" s="6" t="s">
        <v>21</v>
      </c>
      <c r="K10" s="7" t="s">
        <v>1</v>
      </c>
      <c r="L10" s="7">
        <v>0</v>
      </c>
      <c r="M10" s="8" t="s">
        <v>1</v>
      </c>
      <c r="N10" s="9" t="s">
        <v>30</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80" customHeight="1">
      <c r="A11" s="16"/>
      <c r="B11" s="2" t="s">
        <v>31</v>
      </c>
      <c r="C11" s="1" t="s">
        <v>16</v>
      </c>
      <c r="D11" s="21">
        <v>44614</v>
      </c>
      <c r="E11" s="2" t="s">
        <v>32</v>
      </c>
      <c r="F11" s="3">
        <v>9010001018924</v>
      </c>
      <c r="G11" s="4" t="s">
        <v>19</v>
      </c>
      <c r="H11" s="5" t="s">
        <v>20</v>
      </c>
      <c r="I11" s="5">
        <v>8800000</v>
      </c>
      <c r="J11" s="6" t="s">
        <v>21</v>
      </c>
      <c r="K11" s="7" t="s">
        <v>1</v>
      </c>
      <c r="L11" s="7">
        <v>0</v>
      </c>
      <c r="M11" s="8" t="s">
        <v>1</v>
      </c>
      <c r="N11" s="9">
        <v>0</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60" customHeight="1">
      <c r="A12" s="16"/>
      <c r="B12" s="2" t="str">
        <f>IF(A12="","",VLOOKUP(A12,#REF!,5,FALSE))</f>
        <v/>
      </c>
      <c r="C12" s="1" t="str">
        <f>IF(A12="","",VLOOKUP(A12,#REF!,6,FALSE))</f>
        <v/>
      </c>
      <c r="D12" s="21" t="str">
        <f>IF(A12="","",VLOOKUP(A12,#REF!,9,FALSE))</f>
        <v/>
      </c>
      <c r="E12" s="2" t="str">
        <f>IF(A12="","",VLOOKUP(A12,#REF!,10,FALSE))</f>
        <v/>
      </c>
      <c r="F12" s="3" t="str">
        <f>IF(A12="","",VLOOKUP(A12,#REF!,11,FALSE))</f>
        <v/>
      </c>
      <c r="G12" s="4" t="str">
        <f>IF(A12="","",IF(VLOOKUP(A12,#REF!,12,FALSE)="②一般競争入札（総合評価方式）","一般競争入札"&amp;CHAR(10)&amp;"（総合評価方式）","一般競争入札"))</f>
        <v/>
      </c>
      <c r="H12" s="5" t="str">
        <f>IF(A12="","",IF(VLOOKUP(A12,#REF!,14,FALSE)="他官署で調達手続きを実施のため","他官署で調達手続きを実施のため",IF(VLOOKUP(A12,#REF!,21,FALSE)="②同種の他の契約の予定価格を類推されるおそれがあるため公表しない","同種の他の契約の予定価格を類推されるおそれがあるため公表しない",IF(VLOOKUP(A12,#REF!,21,FALSE)="－","－",IF(VLOOKUP(A12,#REF!,7,FALSE)&lt;&gt;"",TEXT(VLOOKUP(A12,#REF!,14,FALSE),"#,##0円")&amp;CHAR(10)&amp;"(A)",VLOOKUP(A12,#REF!,14,FALSE))))))</f>
        <v/>
      </c>
      <c r="I12" s="5" t="str">
        <f>IF(A12="","",VLOOKUP(A12,#REF!,15,FALSE))</f>
        <v/>
      </c>
      <c r="J12" s="6" t="str">
        <f>IF(A12="","",IF(VLOOKUP(A12,#REF!,14,FALSE)="他官署で調達手続きを実施のため","－",IF(VLOOKUP(A12,#REF!,21,FALSE)="②同種の他の契約の予定価格を類推されるおそれがあるため公表しない","－",IF(VLOOKUP(A12,#REF!,21,FALSE)="－","－",IF(VLOOKUP(A12,#REF!,7,FALSE)&lt;&gt;"",TEXT(VLOOKUP(A12,#REF!,17,FALSE),"#.0%")&amp;CHAR(10)&amp;"(B/A×100)",VLOOKUP(A12,#REF!,17,FALSE))))))</f>
        <v/>
      </c>
      <c r="K12" s="7" t="str">
        <f>IF(A12="","",IF(VLOOKUP(A12,#REF!,27,FALSE)="①公益社団法人","公社",IF(VLOOKUP(A12,#REF!,27,FALSE)="②公益財団法人","公財","")))</f>
        <v/>
      </c>
      <c r="L12" s="7" t="str">
        <f>IF(A12="","",VLOOKUP(A12,#REF!,28,FALSE))</f>
        <v/>
      </c>
      <c r="M12" s="8" t="str">
        <f>IF(A12="","",IF(VLOOKUP(A12,#REF!,28,FALSE)="国所管",VLOOKUP(A12,#REF!,22,FALSE),""))</f>
        <v/>
      </c>
      <c r="N12" s="9" t="str">
        <f>IF(A12="","",IF(AND(P12="○",O12="分担契約/単価契約"),"単価契約"&amp;CHAR(10)&amp;"予定調達総額 "&amp;TEXT(VLOOKUP(A12,#REF!,16,FALSE),"#,##0円")&amp;"(B)"&amp;CHAR(10)&amp;"分担契約"&amp;CHAR(10)&amp;VLOOKUP(A12,#REF!,32,FALSE),IF(AND(P12="○",O12="分担契約"),"分担契約"&amp;CHAR(10)&amp;"契約総額 "&amp;TEXT(VLOOKUP(A12,#REF!,16,FALSE),"#,##0円")&amp;"(B)"&amp;CHAR(10)&amp;VLOOKUP(A12,#REF!,32,FALSE),(IF(O12="分担契約/単価契約","単価契約"&amp;CHAR(10)&amp;"予定調達総額 "&amp;TEXT(VLOOKUP(A12,#REF!,16,FALSE),"#,##0円")&amp;CHAR(10)&amp;"分担契約"&amp;CHAR(10)&amp;VLOOKUP(A12,#REF!,32,FALSE),IF(O12="分担契約","分担契約"&amp;CHAR(10)&amp;"契約総額 "&amp;TEXT(VLOOKUP(A12,#REF!,16,FALSE),"#,##0円")&amp;CHAR(10)&amp;VLOOKUP(A12,#REF!,32,FALSE),IF(O12="単価契約","単価契約"&amp;CHAR(10)&amp;"予定調達総額 "&amp;TEXT(VLOOKUP(A12,#REF!,16,FALSE),"#,##0円")&amp;CHAR(10)&amp;VLOOKUP(A12,#REF!,32,FALSE),VLOOKUP(A12,#REF!,32,FALSE))))))))</f>
        <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60" customHeight="1">
      <c r="A13" s="16"/>
      <c r="B13" s="2" t="str">
        <f>IF(A13="","",VLOOKUP(A13,#REF!,5,FALSE))</f>
        <v/>
      </c>
      <c r="C13" s="1" t="str">
        <f>IF(A13="","",VLOOKUP(A13,#REF!,6,FALSE))</f>
        <v/>
      </c>
      <c r="D13" s="21" t="str">
        <f>IF(A13="","",VLOOKUP(A13,#REF!,9,FALSE))</f>
        <v/>
      </c>
      <c r="E13" s="2" t="str">
        <f>IF(A13="","",VLOOKUP(A13,#REF!,10,FALSE))</f>
        <v/>
      </c>
      <c r="F13" s="3" t="str">
        <f>IF(A13="","",VLOOKUP(A13,#REF!,11,FALSE))</f>
        <v/>
      </c>
      <c r="G13" s="4" t="str">
        <f>IF(A13="","",IF(VLOOKUP(A13,#REF!,12,FALSE)="②一般競争入札（総合評価方式）","一般競争入札"&amp;CHAR(10)&amp;"（総合評価方式）","一般競争入札"))</f>
        <v/>
      </c>
      <c r="H13" s="5" t="str">
        <f>IF(A13="","",IF(VLOOKUP(A13,#REF!,14,FALSE)="他官署で調達手続きを実施のため","他官署で調達手続きを実施のため",IF(VLOOKUP(A13,#REF!,21,FALSE)="②同種の他の契約の予定価格を類推されるおそれがあるため公表しない","同種の他の契約の予定価格を類推されるおそれがあるため公表しない",IF(VLOOKUP(A13,#REF!,21,FALSE)="－","－",IF(VLOOKUP(A13,#REF!,7,FALSE)&lt;&gt;"",TEXT(VLOOKUP(A13,#REF!,14,FALSE),"#,##0円")&amp;CHAR(10)&amp;"(A)",VLOOKUP(A13,#REF!,14,FALSE))))))</f>
        <v/>
      </c>
      <c r="I13" s="5" t="str">
        <f>IF(A13="","",VLOOKUP(A13,#REF!,15,FALSE))</f>
        <v/>
      </c>
      <c r="J13" s="6" t="str">
        <f>IF(A13="","",IF(VLOOKUP(A13,#REF!,14,FALSE)="他官署で調達手続きを実施のため","－",IF(VLOOKUP(A13,#REF!,21,FALSE)="②同種の他の契約の予定価格を類推されるおそれがあるため公表しない","－",IF(VLOOKUP(A13,#REF!,21,FALSE)="－","－",IF(VLOOKUP(A13,#REF!,7,FALSE)&lt;&gt;"",TEXT(VLOOKUP(A13,#REF!,17,FALSE),"#.0%")&amp;CHAR(10)&amp;"(B/A×100)",VLOOKUP(A13,#REF!,17,FALSE))))))</f>
        <v/>
      </c>
      <c r="K13" s="7" t="str">
        <f>IF(A13="","",IF(VLOOKUP(A13,#REF!,27,FALSE)="①公益社団法人","公社",IF(VLOOKUP(A13,#REF!,27,FALSE)="②公益財団法人","公財","")))</f>
        <v/>
      </c>
      <c r="L13" s="7" t="str">
        <f>IF(A13="","",VLOOKUP(A13,#REF!,28,FALSE))</f>
        <v/>
      </c>
      <c r="M13" s="8" t="str">
        <f>IF(A13="","",IF(VLOOKUP(A13,#REF!,28,FALSE)="国所管",VLOOKUP(A13,#REF!,22,FALSE),""))</f>
        <v/>
      </c>
      <c r="N13" s="9" t="str">
        <f>IF(A13="","",IF(AND(P13="○",O13="分担契約/単価契約"),"単価契約"&amp;CHAR(10)&amp;"予定調達総額 "&amp;TEXT(VLOOKUP(A13,#REF!,16,FALSE),"#,##0円")&amp;"(B)"&amp;CHAR(10)&amp;"分担契約"&amp;CHAR(10)&amp;VLOOKUP(A13,#REF!,32,FALSE),IF(AND(P13="○",O13="分担契約"),"分担契約"&amp;CHAR(10)&amp;"契約総額 "&amp;TEXT(VLOOKUP(A13,#REF!,16,FALSE),"#,##0円")&amp;"(B)"&amp;CHAR(10)&amp;VLOOKUP(A13,#REF!,32,FALSE),(IF(O13="分担契約/単価契約","単価契約"&amp;CHAR(10)&amp;"予定調達総額 "&amp;TEXT(VLOOKUP(A13,#REF!,16,FALSE),"#,##0円")&amp;CHAR(10)&amp;"分担契約"&amp;CHAR(10)&amp;VLOOKUP(A13,#REF!,32,FALSE),IF(O13="分担契約","分担契約"&amp;CHAR(10)&amp;"契約総額 "&amp;TEXT(VLOOKUP(A13,#REF!,16,FALSE),"#,##0円")&amp;CHAR(10)&amp;VLOOKUP(A13,#REF!,32,FALSE),IF(O13="単価契約","単価契約"&amp;CHAR(10)&amp;"予定調達総額 "&amp;TEXT(VLOOKUP(A13,#REF!,16,FALSE),"#,##0円")&amp;CHAR(10)&amp;VLOOKUP(A13,#REF!,32,FALSE),VLOOKUP(A13,#REF!,32,FALSE))))))))</f>
        <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6"/>
      <c r="B14" s="2" t="str">
        <f>IF(A14="","",VLOOKUP(A14,#REF!,5,FALSE))</f>
        <v/>
      </c>
      <c r="C14" s="1" t="str">
        <f>IF(A14="","",VLOOKUP(A14,#REF!,6,FALSE))</f>
        <v/>
      </c>
      <c r="D14" s="21" t="str">
        <f>IF(A14="","",VLOOKUP(A14,#REF!,9,FALSE))</f>
        <v/>
      </c>
      <c r="E14" s="2" t="str">
        <f>IF(A14="","",VLOOKUP(A14,#REF!,10,FALSE))</f>
        <v/>
      </c>
      <c r="F14" s="3" t="str">
        <f>IF(A14="","",VLOOKUP(A14,#REF!,11,FALSE))</f>
        <v/>
      </c>
      <c r="G14" s="4" t="str">
        <f>IF(A14="","",IF(VLOOKUP(A14,#REF!,12,FALSE)="②一般競争入札（総合評価方式）","一般競争入札"&amp;CHAR(10)&amp;"（総合評価方式）","一般競争入札"))</f>
        <v/>
      </c>
      <c r="H14" s="5" t="str">
        <f>IF(A14="","",IF(VLOOKUP(A14,#REF!,14,FALSE)="他官署で調達手続きを実施のため","他官署で調達手続きを実施のため",IF(VLOOKUP(A14,#REF!,21,FALSE)="②同種の他の契約の予定価格を類推されるおそれがあるため公表しない","同種の他の契約の予定価格を類推されるおそれがあるため公表しない",IF(VLOOKUP(A14,#REF!,21,FALSE)="－","－",IF(VLOOKUP(A14,#REF!,7,FALSE)&lt;&gt;"",TEXT(VLOOKUP(A14,#REF!,14,FALSE),"#,##0円")&amp;CHAR(10)&amp;"(A)",VLOOKUP(A14,#REF!,14,FALSE))))))</f>
        <v/>
      </c>
      <c r="I14" s="5" t="str">
        <f>IF(A14="","",VLOOKUP(A14,#REF!,15,FALSE))</f>
        <v/>
      </c>
      <c r="J14" s="6" t="str">
        <f>IF(A14="","",IF(VLOOKUP(A14,#REF!,14,FALSE)="他官署で調達手続きを実施のため","－",IF(VLOOKUP(A14,#REF!,21,FALSE)="②同種の他の契約の予定価格を類推されるおそれがあるため公表しない","－",IF(VLOOKUP(A14,#REF!,21,FALSE)="－","－",IF(VLOOKUP(A14,#REF!,7,FALSE)&lt;&gt;"",TEXT(VLOOKUP(A14,#REF!,17,FALSE),"#.0%")&amp;CHAR(10)&amp;"(B/A×100)",VLOOKUP(A14,#REF!,17,FALSE))))))</f>
        <v/>
      </c>
      <c r="K14" s="7" t="str">
        <f>IF(A14="","",IF(VLOOKUP(A14,#REF!,27,FALSE)="①公益社団法人","公社",IF(VLOOKUP(A14,#REF!,27,FALSE)="②公益財団法人","公財","")))</f>
        <v/>
      </c>
      <c r="L14" s="7" t="str">
        <f>IF(A14="","",VLOOKUP(A14,#REF!,28,FALSE))</f>
        <v/>
      </c>
      <c r="M14" s="8" t="str">
        <f>IF(A14="","",IF(VLOOKUP(A14,#REF!,28,FALSE)="国所管",VLOOKUP(A14,#REF!,22,FALSE),""))</f>
        <v/>
      </c>
      <c r="N14" s="9" t="str">
        <f>IF(A14="","",IF(AND(P14="○",O14="分担契約/単価契約"),"単価契約"&amp;CHAR(10)&amp;"予定調達総額 "&amp;TEXT(VLOOKUP(A14,#REF!,16,FALSE),"#,##0円")&amp;"(B)"&amp;CHAR(10)&amp;"分担契約"&amp;CHAR(10)&amp;VLOOKUP(A14,#REF!,32,FALSE),IF(AND(P14="○",O14="分担契約"),"分担契約"&amp;CHAR(10)&amp;"契約総額 "&amp;TEXT(VLOOKUP(A14,#REF!,16,FALSE),"#,##0円")&amp;"(B)"&amp;CHAR(10)&amp;VLOOKUP(A14,#REF!,32,FALSE),(IF(O14="分担契約/単価契約","単価契約"&amp;CHAR(10)&amp;"予定調達総額 "&amp;TEXT(VLOOKUP(A14,#REF!,16,FALSE),"#,##0円")&amp;CHAR(10)&amp;"分担契約"&amp;CHAR(10)&amp;VLOOKUP(A14,#REF!,32,FALSE),IF(O14="分担契約","分担契約"&amp;CHAR(10)&amp;"契約総額 "&amp;TEXT(VLOOKUP(A14,#REF!,16,FALSE),"#,##0円")&amp;CHAR(10)&amp;VLOOKUP(A14,#REF!,32,FALSE),IF(O14="単価契約","単価契約"&amp;CHAR(10)&amp;"予定調達総額 "&amp;TEXT(VLOOKUP(A14,#REF!,16,FALSE),"#,##0円")&amp;CHAR(10)&amp;VLOOKUP(A14,#REF!,32,FALSE),VLOOKUP(A14,#REF!,32,FALSE))))))))</f>
        <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tr">
        <f>IF(A15="","",VLOOKUP(A15,#REF!,5,FALSE))</f>
        <v/>
      </c>
      <c r="C15" s="1" t="str">
        <f>IF(A15="","",VLOOKUP(A15,#REF!,6,FALSE))</f>
        <v/>
      </c>
      <c r="D15" s="21" t="str">
        <f>IF(A15="","",VLOOKUP(A15,#REF!,9,FALSE))</f>
        <v/>
      </c>
      <c r="E15" s="2" t="str">
        <f>IF(A15="","",VLOOKUP(A15,#REF!,10,FALSE))</f>
        <v/>
      </c>
      <c r="F15" s="3" t="str">
        <f>IF(A15="","",VLOOKUP(A15,#REF!,11,FALSE))</f>
        <v/>
      </c>
      <c r="G15" s="4" t="str">
        <f>IF(A15="","",IF(VLOOKUP(A15,#REF!,12,FALSE)="②一般競争入札（総合評価方式）","一般競争入札"&amp;CHAR(10)&amp;"（総合評価方式）","一般競争入札"))</f>
        <v/>
      </c>
      <c r="H15" s="5" t="str">
        <f>IF(A15="","",IF(VLOOKUP(A15,#REF!,14,FALSE)="他官署で調達手続きを実施のため","他官署で調達手続きを実施のため",IF(VLOOKUP(A15,#REF!,21,FALSE)="②同種の他の契約の予定価格を類推されるおそれがあるため公表しない","同種の他の契約の予定価格を類推されるおそれがあるため公表しない",IF(VLOOKUP(A15,#REF!,21,FALSE)="－","－",IF(VLOOKUP(A15,#REF!,7,FALSE)&lt;&gt;"",TEXT(VLOOKUP(A15,#REF!,14,FALSE),"#,##0円")&amp;CHAR(10)&amp;"(A)",VLOOKUP(A15,#REF!,14,FALSE))))))</f>
        <v/>
      </c>
      <c r="I15" s="5" t="str">
        <f>IF(A15="","",VLOOKUP(A15,#REF!,15,FALSE))</f>
        <v/>
      </c>
      <c r="J15" s="6" t="str">
        <f>IF(A15="","",IF(VLOOKUP(A15,#REF!,14,FALSE)="他官署で調達手続きを実施のため","－",IF(VLOOKUP(A15,#REF!,21,FALSE)="②同種の他の契約の予定価格を類推されるおそれがあるため公表しない","－",IF(VLOOKUP(A15,#REF!,21,FALSE)="－","－",IF(VLOOKUP(A15,#REF!,7,FALSE)&lt;&gt;"",TEXT(VLOOKUP(A15,#REF!,17,FALSE),"#.0%")&amp;CHAR(10)&amp;"(B/A×100)",VLOOKUP(A15,#REF!,17,FALSE))))))</f>
        <v/>
      </c>
      <c r="K15" s="7" t="str">
        <f>IF(A15="","",IF(VLOOKUP(A15,#REF!,27,FALSE)="①公益社団法人","公社",IF(VLOOKUP(A15,#REF!,27,FALSE)="②公益財団法人","公財","")))</f>
        <v/>
      </c>
      <c r="L15" s="7" t="str">
        <f>IF(A15="","",VLOOKUP(A15,#REF!,28,FALSE))</f>
        <v/>
      </c>
      <c r="M15" s="8" t="str">
        <f>IF(A15="","",IF(VLOOKUP(A15,#REF!,28,FALSE)="国所管",VLOOKUP(A15,#REF!,22,FALSE),""))</f>
        <v/>
      </c>
      <c r="N15" s="9" t="str">
        <f>IF(A15="","",IF(AND(P15="○",O15="分担契約/単価契約"),"単価契約"&amp;CHAR(10)&amp;"予定調達総額 "&amp;TEXT(VLOOKUP(A15,#REF!,16,FALSE),"#,##0円")&amp;"(B)"&amp;CHAR(10)&amp;"分担契約"&amp;CHAR(10)&amp;VLOOKUP(A15,#REF!,32,FALSE),IF(AND(P15="○",O15="分担契約"),"分担契約"&amp;CHAR(10)&amp;"契約総額 "&amp;TEXT(VLOOKUP(A15,#REF!,16,FALSE),"#,##0円")&amp;"(B)"&amp;CHAR(10)&amp;VLOOKUP(A15,#REF!,32,FALSE),(IF(O15="分担契約/単価契約","単価契約"&amp;CHAR(10)&amp;"予定調達総額 "&amp;TEXT(VLOOKUP(A15,#REF!,16,FALSE),"#,##0円")&amp;CHAR(10)&amp;"分担契約"&amp;CHAR(10)&amp;VLOOKUP(A15,#REF!,32,FALSE),IF(O15="分担契約","分担契約"&amp;CHAR(10)&amp;"契約総額 "&amp;TEXT(VLOOKUP(A15,#REF!,16,FALSE),"#,##0円")&amp;CHAR(10)&amp;VLOOKUP(A15,#REF!,32,FALSE),IF(O15="単価契約","単価契約"&amp;CHAR(10)&amp;"予定調達総額 "&amp;TEXT(VLOOKUP(A15,#REF!,16,FALSE),"#,##0円")&amp;CHAR(10)&amp;VLOOKUP(A15,#REF!,32,FALSE),VLOOKUP(A15,#REF!,32,FALSE))))))))</f>
        <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tr">
        <f>IF(A16="","",VLOOKUP(A16,#REF!,5,FALSE))</f>
        <v/>
      </c>
      <c r="C16" s="1" t="str">
        <f>IF(A16="","",VLOOKUP(A16,#REF!,6,FALSE))</f>
        <v/>
      </c>
      <c r="D16" s="21" t="str">
        <f>IF(A16="","",VLOOKUP(A16,#REF!,9,FALSE))</f>
        <v/>
      </c>
      <c r="E16" s="2" t="str">
        <f>IF(A16="","",VLOOKUP(A16,#REF!,10,FALSE))</f>
        <v/>
      </c>
      <c r="F16" s="3" t="str">
        <f>IF(A16="","",VLOOKUP(A16,#REF!,11,FALSE))</f>
        <v/>
      </c>
      <c r="G16" s="4" t="str">
        <f>IF(A16="","",IF(VLOOKUP(A16,#REF!,12,FALSE)="②一般競争入札（総合評価方式）","一般競争入札"&amp;CHAR(10)&amp;"（総合評価方式）","一般競争入札"))</f>
        <v/>
      </c>
      <c r="H16" s="5" t="str">
        <f>IF(A16="","",IF(VLOOKUP(A16,#REF!,14,FALSE)="他官署で調達手続きを実施のため","他官署で調達手続きを実施のため",IF(VLOOKUP(A16,#REF!,21,FALSE)="②同種の他の契約の予定価格を類推されるおそれがあるため公表しない","同種の他の契約の予定価格を類推されるおそれがあるため公表しない",IF(VLOOKUP(A16,#REF!,21,FALSE)="－","－",IF(VLOOKUP(A16,#REF!,7,FALSE)&lt;&gt;"",TEXT(VLOOKUP(A16,#REF!,14,FALSE),"#,##0円")&amp;CHAR(10)&amp;"(A)",VLOOKUP(A16,#REF!,14,FALSE))))))</f>
        <v/>
      </c>
      <c r="I16" s="5" t="str">
        <f>IF(A16="","",VLOOKUP(A16,#REF!,15,FALSE))</f>
        <v/>
      </c>
      <c r="J16" s="6" t="str">
        <f>IF(A16="","",IF(VLOOKUP(A16,#REF!,14,FALSE)="他官署で調達手続きを実施のため","－",IF(VLOOKUP(A16,#REF!,21,FALSE)="②同種の他の契約の予定価格を類推されるおそれがあるため公表しない","－",IF(VLOOKUP(A16,#REF!,21,FALSE)="－","－",IF(VLOOKUP(A16,#REF!,7,FALSE)&lt;&gt;"",TEXT(VLOOKUP(A16,#REF!,17,FALSE),"#.0%")&amp;CHAR(10)&amp;"(B/A×100)",VLOOKUP(A16,#REF!,17,FALSE))))))</f>
        <v/>
      </c>
      <c r="K16" s="7" t="str">
        <f>IF(A16="","",IF(VLOOKUP(A16,#REF!,27,FALSE)="①公益社団法人","公社",IF(VLOOKUP(A16,#REF!,27,FALSE)="②公益財団法人","公財","")))</f>
        <v/>
      </c>
      <c r="L16" s="7" t="str">
        <f>IF(A16="","",VLOOKUP(A16,#REF!,28,FALSE))</f>
        <v/>
      </c>
      <c r="M16" s="8" t="str">
        <f>IF(A16="","",IF(VLOOKUP(A16,#REF!,28,FALSE)="国所管",VLOOKUP(A16,#REF!,22,FALSE),""))</f>
        <v/>
      </c>
      <c r="N16" s="9" t="str">
        <f>IF(A16="","",IF(AND(P16="○",O16="分担契約/単価契約"),"単価契約"&amp;CHAR(10)&amp;"予定調達総額 "&amp;TEXT(VLOOKUP(A16,#REF!,16,FALSE),"#,##0円")&amp;"(B)"&amp;CHAR(10)&amp;"分担契約"&amp;CHAR(10)&amp;VLOOKUP(A16,#REF!,32,FALSE),IF(AND(P16="○",O16="分担契約"),"分担契約"&amp;CHAR(10)&amp;"契約総額 "&amp;TEXT(VLOOKUP(A16,#REF!,16,FALSE),"#,##0円")&amp;"(B)"&amp;CHAR(10)&amp;VLOOKUP(A16,#REF!,32,FALSE),(IF(O16="分担契約/単価契約","単価契約"&amp;CHAR(10)&amp;"予定調達総額 "&amp;TEXT(VLOOKUP(A16,#REF!,16,FALSE),"#,##0円")&amp;CHAR(10)&amp;"分担契約"&amp;CHAR(10)&amp;VLOOKUP(A16,#REF!,32,FALSE),IF(O16="分担契約","分担契約"&amp;CHAR(10)&amp;"契約総額 "&amp;TEXT(VLOOKUP(A16,#REF!,16,FALSE),"#,##0円")&amp;CHAR(10)&amp;VLOOKUP(A16,#REF!,32,FALSE),IF(O16="単価契約","単価契約"&amp;CHAR(10)&amp;"予定調達総額 "&amp;TEXT(VLOOKUP(A16,#REF!,16,FALSE),"#,##0円")&amp;CHAR(10)&amp;VLOOKUP(A16,#REF!,32,FALSE),VLOOKUP(A16,#REF!,32,FALSE))))))))</f>
        <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tr">
        <f>IF(A17="","",VLOOKUP(A17,#REF!,5,FALSE))</f>
        <v/>
      </c>
      <c r="C17" s="1" t="str">
        <f>IF(A17="","",VLOOKUP(A17,#REF!,6,FALSE))</f>
        <v/>
      </c>
      <c r="D17" s="21" t="str">
        <f>IF(A17="","",VLOOKUP(A17,#REF!,9,FALSE))</f>
        <v/>
      </c>
      <c r="E17" s="2" t="str">
        <f>IF(A17="","",VLOOKUP(A17,#REF!,10,FALSE))</f>
        <v/>
      </c>
      <c r="F17" s="3" t="str">
        <f>IF(A17="","",VLOOKUP(A17,#REF!,11,FALSE))</f>
        <v/>
      </c>
      <c r="G17" s="4" t="str">
        <f>IF(A17="","",IF(VLOOKUP(A17,#REF!,12,FALSE)="②一般競争入札（総合評価方式）","一般競争入札"&amp;CHAR(10)&amp;"（総合評価方式）","一般競争入札"))</f>
        <v/>
      </c>
      <c r="H17" s="5" t="str">
        <f>IF(A17="","",IF(VLOOKUP(A17,#REF!,14,FALSE)="他官署で調達手続きを実施のため","他官署で調達手続きを実施のため",IF(VLOOKUP(A17,#REF!,21,FALSE)="②同種の他の契約の予定価格を類推されるおそれがあるため公表しない","同種の他の契約の予定価格を類推されるおそれがあるため公表しない",IF(VLOOKUP(A17,#REF!,21,FALSE)="－","－",IF(VLOOKUP(A17,#REF!,7,FALSE)&lt;&gt;"",TEXT(VLOOKUP(A17,#REF!,14,FALSE),"#,##0円")&amp;CHAR(10)&amp;"(A)",VLOOKUP(A17,#REF!,14,FALSE))))))</f>
        <v/>
      </c>
      <c r="I17" s="5" t="str">
        <f>IF(A17="","",VLOOKUP(A17,#REF!,15,FALSE))</f>
        <v/>
      </c>
      <c r="J17" s="6" t="str">
        <f>IF(A17="","",IF(VLOOKUP(A17,#REF!,14,FALSE)="他官署で調達手続きを実施のため","－",IF(VLOOKUP(A17,#REF!,21,FALSE)="②同種の他の契約の予定価格を類推されるおそれがあるため公表しない","－",IF(VLOOKUP(A17,#REF!,21,FALSE)="－","－",IF(VLOOKUP(A17,#REF!,7,FALSE)&lt;&gt;"",TEXT(VLOOKUP(A17,#REF!,17,FALSE),"#.0%")&amp;CHAR(10)&amp;"(B/A×100)",VLOOKUP(A17,#REF!,17,FALSE))))))</f>
        <v/>
      </c>
      <c r="K17" s="7" t="str">
        <f>IF(A17="","",IF(VLOOKUP(A17,#REF!,27,FALSE)="①公益社団法人","公社",IF(VLOOKUP(A17,#REF!,27,FALSE)="②公益財団法人","公財","")))</f>
        <v/>
      </c>
      <c r="L17" s="7" t="str">
        <f>IF(A17="","",VLOOKUP(A17,#REF!,28,FALSE))</f>
        <v/>
      </c>
      <c r="M17" s="8" t="str">
        <f>IF(A17="","",IF(VLOOKUP(A17,#REF!,28,FALSE)="国所管",VLOOKUP(A17,#REF!,22,FALSE),""))</f>
        <v/>
      </c>
      <c r="N17" s="9" t="str">
        <f>IF(A17="","",IF(AND(P17="○",O17="分担契約/単価契約"),"単価契約"&amp;CHAR(10)&amp;"予定調達総額 "&amp;TEXT(VLOOKUP(A17,#REF!,16,FALSE),"#,##0円")&amp;"(B)"&amp;CHAR(10)&amp;"分担契約"&amp;CHAR(10)&amp;VLOOKUP(A17,#REF!,32,FALSE),IF(AND(P17="○",O17="分担契約"),"分担契約"&amp;CHAR(10)&amp;"契約総額 "&amp;TEXT(VLOOKUP(A17,#REF!,16,FALSE),"#,##0円")&amp;"(B)"&amp;CHAR(10)&amp;VLOOKUP(A17,#REF!,32,FALSE),(IF(O17="分担契約/単価契約","単価契約"&amp;CHAR(10)&amp;"予定調達総額 "&amp;TEXT(VLOOKUP(A17,#REF!,16,FALSE),"#,##0円")&amp;CHAR(10)&amp;"分担契約"&amp;CHAR(10)&amp;VLOOKUP(A17,#REF!,32,FALSE),IF(O17="分担契約","分担契約"&amp;CHAR(10)&amp;"契約総額 "&amp;TEXT(VLOOKUP(A17,#REF!,16,FALSE),"#,##0円")&amp;CHAR(10)&amp;VLOOKUP(A17,#REF!,32,FALSE),IF(O17="単価契約","単価契約"&amp;CHAR(10)&amp;"予定調達総額 "&amp;TEXT(VLOOKUP(A17,#REF!,16,FALSE),"#,##0円")&amp;CHAR(10)&amp;VLOOKUP(A17,#REF!,32,FALSE),VLOOKUP(A17,#REF!,32,FALSE))))))))</f>
        <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tr">
        <f>IF(A18="","",VLOOKUP(A18,#REF!,5,FALSE))</f>
        <v/>
      </c>
      <c r="C18" s="1" t="str">
        <f>IF(A18="","",VLOOKUP(A18,#REF!,6,FALSE))</f>
        <v/>
      </c>
      <c r="D18" s="21" t="str">
        <f>IF(A18="","",VLOOKUP(A18,#REF!,9,FALSE))</f>
        <v/>
      </c>
      <c r="E18" s="2" t="str">
        <f>IF(A18="","",VLOOKUP(A18,#REF!,10,FALSE))</f>
        <v/>
      </c>
      <c r="F18" s="3" t="str">
        <f>IF(A18="","",VLOOKUP(A18,#REF!,11,FALSE))</f>
        <v/>
      </c>
      <c r="G18" s="4" t="str">
        <f>IF(A18="","",IF(VLOOKUP(A18,#REF!,12,FALSE)="②一般競争入札（総合評価方式）","一般競争入札"&amp;CHAR(10)&amp;"（総合評価方式）","一般競争入札"))</f>
        <v/>
      </c>
      <c r="H18" s="5" t="str">
        <f>IF(A18="","",IF(VLOOKUP(A18,#REF!,14,FALSE)="他官署で調達手続きを実施のため","他官署で調達手続きを実施のため",IF(VLOOKUP(A18,#REF!,21,FALSE)="②同種の他の契約の予定価格を類推されるおそれがあるため公表しない","同種の他の契約の予定価格を類推されるおそれがあるため公表しない",IF(VLOOKUP(A18,#REF!,21,FALSE)="－","－",IF(VLOOKUP(A18,#REF!,7,FALSE)&lt;&gt;"",TEXT(VLOOKUP(A18,#REF!,14,FALSE),"#,##0円")&amp;CHAR(10)&amp;"(A)",VLOOKUP(A18,#REF!,14,FALSE))))))</f>
        <v/>
      </c>
      <c r="I18" s="5" t="str">
        <f>IF(A18="","",VLOOKUP(A18,#REF!,15,FALSE))</f>
        <v/>
      </c>
      <c r="J18" s="6" t="str">
        <f>IF(A18="","",IF(VLOOKUP(A18,#REF!,14,FALSE)="他官署で調達手続きを実施のため","－",IF(VLOOKUP(A18,#REF!,21,FALSE)="②同種の他の契約の予定価格を類推されるおそれがあるため公表しない","－",IF(VLOOKUP(A18,#REF!,21,FALSE)="－","－",IF(VLOOKUP(A18,#REF!,7,FALSE)&lt;&gt;"",TEXT(VLOOKUP(A18,#REF!,17,FALSE),"#.0%")&amp;CHAR(10)&amp;"(B/A×100)",VLOOKUP(A18,#REF!,17,FALSE))))))</f>
        <v/>
      </c>
      <c r="K18" s="7" t="str">
        <f>IF(A18="","",IF(VLOOKUP(A18,#REF!,27,FALSE)="①公益社団法人","公社",IF(VLOOKUP(A18,#REF!,27,FALSE)="②公益財団法人","公財","")))</f>
        <v/>
      </c>
      <c r="L18" s="7" t="str">
        <f>IF(A18="","",VLOOKUP(A18,#REF!,28,FALSE))</f>
        <v/>
      </c>
      <c r="M18" s="8" t="str">
        <f>IF(A18="","",IF(VLOOKUP(A18,#REF!,28,FALSE)="国所管",VLOOKUP(A18,#REF!,22,FALSE),""))</f>
        <v/>
      </c>
      <c r="N18" s="9" t="str">
        <f>IF(A18="","",IF(AND(P18="○",O18="分担契約/単価契約"),"単価契約"&amp;CHAR(10)&amp;"予定調達総額 "&amp;TEXT(VLOOKUP(A18,#REF!,16,FALSE),"#,##0円")&amp;"(B)"&amp;CHAR(10)&amp;"分担契約"&amp;CHAR(10)&amp;VLOOKUP(A18,#REF!,32,FALSE),IF(AND(P18="○",O18="分担契約"),"分担契約"&amp;CHAR(10)&amp;"契約総額 "&amp;TEXT(VLOOKUP(A18,#REF!,16,FALSE),"#,##0円")&amp;"(B)"&amp;CHAR(10)&amp;VLOOKUP(A18,#REF!,32,FALSE),(IF(O18="分担契約/単価契約","単価契約"&amp;CHAR(10)&amp;"予定調達総額 "&amp;TEXT(VLOOKUP(A18,#REF!,16,FALSE),"#,##0円")&amp;CHAR(10)&amp;"分担契約"&amp;CHAR(10)&amp;VLOOKUP(A18,#REF!,32,FALSE),IF(O18="分担契約","分担契約"&amp;CHAR(10)&amp;"契約総額 "&amp;TEXT(VLOOKUP(A18,#REF!,16,FALSE),"#,##0円")&amp;CHAR(10)&amp;VLOOKUP(A18,#REF!,32,FALSE),IF(O18="単価契約","単価契約"&amp;CHAR(10)&amp;"予定調達総額 "&amp;TEXT(VLOOKUP(A18,#REF!,16,FALSE),"#,##0円")&amp;CHAR(10)&amp;VLOOKUP(A18,#REF!,32,FALSE),VLOOKUP(A18,#REF!,32,FALSE))))))))</f>
        <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tr">
        <f>IF(A19="","",VLOOKUP(A19,#REF!,5,FALSE))</f>
        <v/>
      </c>
      <c r="C19" s="1" t="str">
        <f>IF(A19="","",VLOOKUP(A19,#REF!,6,FALSE))</f>
        <v/>
      </c>
      <c r="D19" s="21" t="str">
        <f>IF(A19="","",VLOOKUP(A19,#REF!,9,FALSE))</f>
        <v/>
      </c>
      <c r="E19" s="2" t="str">
        <f>IF(A19="","",VLOOKUP(A19,#REF!,10,FALSE))</f>
        <v/>
      </c>
      <c r="F19" s="3" t="str">
        <f>IF(A19="","",VLOOKUP(A19,#REF!,11,FALSE))</f>
        <v/>
      </c>
      <c r="G19" s="4" t="str">
        <f>IF(A19="","",IF(VLOOKUP(A19,#REF!,12,FALSE)="②一般競争入札（総合評価方式）","一般競争入札"&amp;CHAR(10)&amp;"（総合評価方式）","一般競争入札"))</f>
        <v/>
      </c>
      <c r="H19" s="5" t="str">
        <f>IF(A19="","",IF(VLOOKUP(A19,#REF!,14,FALSE)="他官署で調達手続きを実施のため","他官署で調達手続きを実施のため",IF(VLOOKUP(A19,#REF!,21,FALSE)="②同種の他の契約の予定価格を類推されるおそれがあるため公表しない","同種の他の契約の予定価格を類推されるおそれがあるため公表しない",IF(VLOOKUP(A19,#REF!,21,FALSE)="－","－",IF(VLOOKUP(A19,#REF!,7,FALSE)&lt;&gt;"",TEXT(VLOOKUP(A19,#REF!,14,FALSE),"#,##0円")&amp;CHAR(10)&amp;"(A)",VLOOKUP(A19,#REF!,14,FALSE))))))</f>
        <v/>
      </c>
      <c r="I19" s="5" t="str">
        <f>IF(A19="","",VLOOKUP(A19,#REF!,15,FALSE))</f>
        <v/>
      </c>
      <c r="J19" s="6" t="str">
        <f>IF(A19="","",IF(VLOOKUP(A19,#REF!,14,FALSE)="他官署で調達手続きを実施のため","－",IF(VLOOKUP(A19,#REF!,21,FALSE)="②同種の他の契約の予定価格を類推されるおそれがあるため公表しない","－",IF(VLOOKUP(A19,#REF!,21,FALSE)="－","－",IF(VLOOKUP(A19,#REF!,7,FALSE)&lt;&gt;"",TEXT(VLOOKUP(A19,#REF!,17,FALSE),"#.0%")&amp;CHAR(10)&amp;"(B/A×100)",VLOOKUP(A19,#REF!,17,FALSE))))))</f>
        <v/>
      </c>
      <c r="K19" s="7" t="str">
        <f>IF(A19="","",IF(VLOOKUP(A19,#REF!,27,FALSE)="①公益社団法人","公社",IF(VLOOKUP(A19,#REF!,27,FALSE)="②公益財団法人","公財","")))</f>
        <v/>
      </c>
      <c r="L19" s="7" t="str">
        <f>IF(A19="","",VLOOKUP(A19,#REF!,28,FALSE))</f>
        <v/>
      </c>
      <c r="M19" s="8" t="str">
        <f>IF(A19="","",IF(VLOOKUP(A19,#REF!,28,FALSE)="国所管",VLOOKUP(A19,#REF!,22,FALSE),""))</f>
        <v/>
      </c>
      <c r="N19" s="9" t="str">
        <f>IF(A19="","",IF(AND(P19="○",O19="分担契約/単価契約"),"単価契約"&amp;CHAR(10)&amp;"予定調達総額 "&amp;TEXT(VLOOKUP(A19,#REF!,16,FALSE),"#,##0円")&amp;"(B)"&amp;CHAR(10)&amp;"分担契約"&amp;CHAR(10)&amp;VLOOKUP(A19,#REF!,32,FALSE),IF(AND(P19="○",O19="分担契約"),"分担契約"&amp;CHAR(10)&amp;"契約総額 "&amp;TEXT(VLOOKUP(A19,#REF!,16,FALSE),"#,##0円")&amp;"(B)"&amp;CHAR(10)&amp;VLOOKUP(A19,#REF!,32,FALSE),(IF(O19="分担契約/単価契約","単価契約"&amp;CHAR(10)&amp;"予定調達総額 "&amp;TEXT(VLOOKUP(A19,#REF!,16,FALSE),"#,##0円")&amp;CHAR(10)&amp;"分担契約"&amp;CHAR(10)&amp;VLOOKUP(A19,#REF!,32,FALSE),IF(O19="分担契約","分担契約"&amp;CHAR(10)&amp;"契約総額 "&amp;TEXT(VLOOKUP(A19,#REF!,16,FALSE),"#,##0円")&amp;CHAR(10)&amp;VLOOKUP(A19,#REF!,32,FALSE),IF(O19="単価契約","単価契約"&amp;CHAR(10)&amp;"予定調達総額 "&amp;TEXT(VLOOKUP(A19,#REF!,16,FALSE),"#,##0円")&amp;CHAR(10)&amp;VLOOKUP(A19,#REF!,32,FALSE),VLOOKUP(A19,#REF!,32,FALSE))))))))</f>
        <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tr">
        <f>IF(A20="","",VLOOKUP(A20,#REF!,5,FALSE))</f>
        <v/>
      </c>
      <c r="C20" s="1" t="str">
        <f>IF(A20="","",VLOOKUP(A20,#REF!,6,FALSE))</f>
        <v/>
      </c>
      <c r="D20" s="21" t="str">
        <f>IF(A20="","",VLOOKUP(A20,#REF!,9,FALSE))</f>
        <v/>
      </c>
      <c r="E20" s="2" t="str">
        <f>IF(A20="","",VLOOKUP(A20,#REF!,10,FALSE))</f>
        <v/>
      </c>
      <c r="F20" s="3" t="str">
        <f>IF(A20="","",VLOOKUP(A20,#REF!,11,FALSE))</f>
        <v/>
      </c>
      <c r="G20" s="4" t="str">
        <f>IF(A20="","",IF(VLOOKUP(A20,#REF!,12,FALSE)="②一般競争入札（総合評価方式）","一般競争入札"&amp;CHAR(10)&amp;"（総合評価方式）","一般競争入札"))</f>
        <v/>
      </c>
      <c r="H20" s="5" t="str">
        <f>IF(A20="","",IF(VLOOKUP(A20,#REF!,14,FALSE)="他官署で調達手続きを実施のため","他官署で調達手続きを実施のため",IF(VLOOKUP(A20,#REF!,21,FALSE)="②同種の他の契約の予定価格を類推されるおそれがあるため公表しない","同種の他の契約の予定価格を類推されるおそれがあるため公表しない",IF(VLOOKUP(A20,#REF!,21,FALSE)="－","－",IF(VLOOKUP(A20,#REF!,7,FALSE)&lt;&gt;"",TEXT(VLOOKUP(A20,#REF!,14,FALSE),"#,##0円")&amp;CHAR(10)&amp;"(A)",VLOOKUP(A20,#REF!,14,FALSE))))))</f>
        <v/>
      </c>
      <c r="I20" s="5" t="str">
        <f>IF(A20="","",VLOOKUP(A20,#REF!,15,FALSE))</f>
        <v/>
      </c>
      <c r="J20" s="6" t="str">
        <f>IF(A20="","",IF(VLOOKUP(A20,#REF!,14,FALSE)="他官署で調達手続きを実施のため","－",IF(VLOOKUP(A20,#REF!,21,FALSE)="②同種の他の契約の予定価格を類推されるおそれがあるため公表しない","－",IF(VLOOKUP(A20,#REF!,21,FALSE)="－","－",IF(VLOOKUP(A20,#REF!,7,FALSE)&lt;&gt;"",TEXT(VLOOKUP(A20,#REF!,17,FALSE),"#.0%")&amp;CHAR(10)&amp;"(B/A×100)",VLOOKUP(A20,#REF!,17,FALSE))))))</f>
        <v/>
      </c>
      <c r="K20" s="7" t="str">
        <f>IF(A20="","",IF(VLOOKUP(A20,#REF!,27,FALSE)="①公益社団法人","公社",IF(VLOOKUP(A20,#REF!,27,FALSE)="②公益財団法人","公財","")))</f>
        <v/>
      </c>
      <c r="L20" s="7" t="str">
        <f>IF(A20="","",VLOOKUP(A20,#REF!,28,FALSE))</f>
        <v/>
      </c>
      <c r="M20" s="8" t="str">
        <f>IF(A20="","",IF(VLOOKUP(A20,#REF!,28,FALSE)="国所管",VLOOKUP(A20,#REF!,22,FALSE),""))</f>
        <v/>
      </c>
      <c r="N20" s="9" t="str">
        <f>IF(A20="","",IF(AND(P20="○",O20="分担契約/単価契約"),"単価契約"&amp;CHAR(10)&amp;"予定調達総額 "&amp;TEXT(VLOOKUP(A20,#REF!,16,FALSE),"#,##0円")&amp;"(B)"&amp;CHAR(10)&amp;"分担契約"&amp;CHAR(10)&amp;VLOOKUP(A20,#REF!,32,FALSE),IF(AND(P20="○",O20="分担契約"),"分担契約"&amp;CHAR(10)&amp;"契約総額 "&amp;TEXT(VLOOKUP(A20,#REF!,16,FALSE),"#,##0円")&amp;"(B)"&amp;CHAR(10)&amp;VLOOKUP(A20,#REF!,32,FALSE),(IF(O20="分担契約/単価契約","単価契約"&amp;CHAR(10)&amp;"予定調達総額 "&amp;TEXT(VLOOKUP(A20,#REF!,16,FALSE),"#,##0円")&amp;CHAR(10)&amp;"分担契約"&amp;CHAR(10)&amp;VLOOKUP(A20,#REF!,32,FALSE),IF(O20="分担契約","分担契約"&amp;CHAR(10)&amp;"契約総額 "&amp;TEXT(VLOOKUP(A20,#REF!,16,FALSE),"#,##0円")&amp;CHAR(10)&amp;VLOOKUP(A20,#REF!,32,FALSE),IF(O20="単価契約","単価契約"&amp;CHAR(10)&amp;"予定調達総額 "&amp;TEXT(VLOOKUP(A20,#REF!,16,FALSE),"#,##0円")&amp;CHAR(10)&amp;VLOOKUP(A20,#REF!,32,FALSE),VLOOKUP(A20,#REF!,32,FALSE))))))))</f>
        <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tr">
        <f>IF(A21="","",VLOOKUP(A21,#REF!,5,FALSE))</f>
        <v/>
      </c>
      <c r="C21" s="1" t="str">
        <f>IF(A21="","",VLOOKUP(A21,#REF!,6,FALSE))</f>
        <v/>
      </c>
      <c r="D21" s="21" t="str">
        <f>IF(A21="","",VLOOKUP(A21,#REF!,9,FALSE))</f>
        <v/>
      </c>
      <c r="E21" s="2" t="str">
        <f>IF(A21="","",VLOOKUP(A21,#REF!,10,FALSE))</f>
        <v/>
      </c>
      <c r="F21" s="3" t="str">
        <f>IF(A21="","",VLOOKUP(A21,#REF!,11,FALSE))</f>
        <v/>
      </c>
      <c r="G21" s="4" t="str">
        <f>IF(A21="","",IF(VLOOKUP(A21,#REF!,12,FALSE)="②一般競争入札（総合評価方式）","一般競争入札"&amp;CHAR(10)&amp;"（総合評価方式）","一般競争入札"))</f>
        <v/>
      </c>
      <c r="H21" s="5" t="str">
        <f>IF(A21="","",IF(VLOOKUP(A21,#REF!,14,FALSE)="他官署で調達手続きを実施のため","他官署で調達手続きを実施のため",IF(VLOOKUP(A21,#REF!,21,FALSE)="②同種の他の契約の予定価格を類推されるおそれがあるため公表しない","同種の他の契約の予定価格を類推されるおそれがあるため公表しない",IF(VLOOKUP(A21,#REF!,21,FALSE)="－","－",IF(VLOOKUP(A21,#REF!,7,FALSE)&lt;&gt;"",TEXT(VLOOKUP(A21,#REF!,14,FALSE),"#,##0円")&amp;CHAR(10)&amp;"(A)",VLOOKUP(A21,#REF!,14,FALSE))))))</f>
        <v/>
      </c>
      <c r="I21" s="5" t="str">
        <f>IF(A21="","",VLOOKUP(A21,#REF!,15,FALSE))</f>
        <v/>
      </c>
      <c r="J21" s="6" t="str">
        <f>IF(A21="","",IF(VLOOKUP(A21,#REF!,14,FALSE)="他官署で調達手続きを実施のため","－",IF(VLOOKUP(A21,#REF!,21,FALSE)="②同種の他の契約の予定価格を類推されるおそれがあるため公表しない","－",IF(VLOOKUP(A21,#REF!,21,FALSE)="－","－",IF(VLOOKUP(A21,#REF!,7,FALSE)&lt;&gt;"",TEXT(VLOOKUP(A21,#REF!,17,FALSE),"#.0%")&amp;CHAR(10)&amp;"(B/A×100)",VLOOKUP(A21,#REF!,17,FALSE))))))</f>
        <v/>
      </c>
      <c r="K21" s="7" t="str">
        <f>IF(A21="","",IF(VLOOKUP(A21,#REF!,27,FALSE)="①公益社団法人","公社",IF(VLOOKUP(A21,#REF!,27,FALSE)="②公益財団法人","公財","")))</f>
        <v/>
      </c>
      <c r="L21" s="7" t="str">
        <f>IF(A21="","",VLOOKUP(A21,#REF!,28,FALSE))</f>
        <v/>
      </c>
      <c r="M21" s="8" t="str">
        <f>IF(A21="","",IF(VLOOKUP(A21,#REF!,28,FALSE)="国所管",VLOOKUP(A21,#REF!,22,FALSE),""))</f>
        <v/>
      </c>
      <c r="N21" s="9" t="str">
        <f>IF(A21="","",IF(AND(P21="○",O21="分担契約/単価契約"),"単価契約"&amp;CHAR(10)&amp;"予定調達総額 "&amp;TEXT(VLOOKUP(A21,#REF!,16,FALSE),"#,##0円")&amp;"(B)"&amp;CHAR(10)&amp;"分担契約"&amp;CHAR(10)&amp;VLOOKUP(A21,#REF!,32,FALSE),IF(AND(P21="○",O21="分担契約"),"分担契約"&amp;CHAR(10)&amp;"契約総額 "&amp;TEXT(VLOOKUP(A21,#REF!,16,FALSE),"#,##0円")&amp;"(B)"&amp;CHAR(10)&amp;VLOOKUP(A21,#REF!,32,FALSE),(IF(O21="分担契約/単価契約","単価契約"&amp;CHAR(10)&amp;"予定調達総額 "&amp;TEXT(VLOOKUP(A21,#REF!,16,FALSE),"#,##0円")&amp;CHAR(10)&amp;"分担契約"&amp;CHAR(10)&amp;VLOOKUP(A21,#REF!,32,FALSE),IF(O21="分担契約","分担契約"&amp;CHAR(10)&amp;"契約総額 "&amp;TEXT(VLOOKUP(A21,#REF!,16,FALSE),"#,##0円")&amp;CHAR(10)&amp;VLOOKUP(A21,#REF!,32,FALSE),IF(O21="単価契約","単価契約"&amp;CHAR(10)&amp;"予定調達総額 "&amp;TEXT(VLOOKUP(A21,#REF!,16,FALSE),"#,##0円")&amp;CHAR(10)&amp;VLOOKUP(A21,#REF!,32,FALSE),VLOOKUP(A21,#REF!,32,FALSE))))))))</f>
        <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tr">
        <f>IF(A22="","",VLOOKUP(A22,#REF!,5,FALSE))</f>
        <v/>
      </c>
      <c r="C22" s="1" t="str">
        <f>IF(A22="","",VLOOKUP(A22,#REF!,6,FALSE))</f>
        <v/>
      </c>
      <c r="D22" s="21" t="str">
        <f>IF(A22="","",VLOOKUP(A22,#REF!,9,FALSE))</f>
        <v/>
      </c>
      <c r="E22" s="2" t="str">
        <f>IF(A22="","",VLOOKUP(A22,#REF!,10,FALSE))</f>
        <v/>
      </c>
      <c r="F22" s="3" t="str">
        <f>IF(A22="","",VLOOKUP(A22,#REF!,11,FALSE))</f>
        <v/>
      </c>
      <c r="G22" s="4" t="str">
        <f>IF(A22="","",IF(VLOOKUP(A22,#REF!,12,FALSE)="②一般競争入札（総合評価方式）","一般競争入札"&amp;CHAR(10)&amp;"（総合評価方式）","一般競争入札"))</f>
        <v/>
      </c>
      <c r="H22" s="5" t="str">
        <f>IF(A22="","",IF(VLOOKUP(A22,#REF!,14,FALSE)="他官署で調達手続きを実施のため","他官署で調達手続きを実施のため",IF(VLOOKUP(A22,#REF!,21,FALSE)="②同種の他の契約の予定価格を類推されるおそれがあるため公表しない","同種の他の契約の予定価格を類推されるおそれがあるため公表しない",IF(VLOOKUP(A22,#REF!,21,FALSE)="－","－",IF(VLOOKUP(A22,#REF!,7,FALSE)&lt;&gt;"",TEXT(VLOOKUP(A22,#REF!,14,FALSE),"#,##0円")&amp;CHAR(10)&amp;"(A)",VLOOKUP(A22,#REF!,14,FALSE))))))</f>
        <v/>
      </c>
      <c r="I22" s="5" t="str">
        <f>IF(A22="","",VLOOKUP(A22,#REF!,15,FALSE))</f>
        <v/>
      </c>
      <c r="J22" s="6" t="str">
        <f>IF(A22="","",IF(VLOOKUP(A22,#REF!,14,FALSE)="他官署で調達手続きを実施のため","－",IF(VLOOKUP(A22,#REF!,21,FALSE)="②同種の他の契約の予定価格を類推されるおそれがあるため公表しない","－",IF(VLOOKUP(A22,#REF!,21,FALSE)="－","－",IF(VLOOKUP(A22,#REF!,7,FALSE)&lt;&gt;"",TEXT(VLOOKUP(A22,#REF!,17,FALSE),"#.0%")&amp;CHAR(10)&amp;"(B/A×100)",VLOOKUP(A22,#REF!,17,FALSE))))))</f>
        <v/>
      </c>
      <c r="K22" s="7" t="str">
        <f>IF(A22="","",IF(VLOOKUP(A22,#REF!,27,FALSE)="①公益社団法人","公社",IF(VLOOKUP(A22,#REF!,27,FALSE)="②公益財団法人","公財","")))</f>
        <v/>
      </c>
      <c r="L22" s="7" t="str">
        <f>IF(A22="","",VLOOKUP(A22,#REF!,28,FALSE))</f>
        <v/>
      </c>
      <c r="M22" s="8" t="str">
        <f>IF(A22="","",IF(VLOOKUP(A22,#REF!,28,FALSE)="国所管",VLOOKUP(A22,#REF!,22,FALSE),""))</f>
        <v/>
      </c>
      <c r="N22" s="9" t="str">
        <f>IF(A22="","",IF(AND(P22="○",O22="分担契約/単価契約"),"単価契約"&amp;CHAR(10)&amp;"予定調達総額 "&amp;TEXT(VLOOKUP(A22,#REF!,16,FALSE),"#,##0円")&amp;"(B)"&amp;CHAR(10)&amp;"分担契約"&amp;CHAR(10)&amp;VLOOKUP(A22,#REF!,32,FALSE),IF(AND(P22="○",O22="分担契約"),"分担契約"&amp;CHAR(10)&amp;"契約総額 "&amp;TEXT(VLOOKUP(A22,#REF!,16,FALSE),"#,##0円")&amp;"(B)"&amp;CHAR(10)&amp;VLOOKUP(A22,#REF!,32,FALSE),(IF(O22="分担契約/単価契約","単価契約"&amp;CHAR(10)&amp;"予定調達総額 "&amp;TEXT(VLOOKUP(A22,#REF!,16,FALSE),"#,##0円")&amp;CHAR(10)&amp;"分担契約"&amp;CHAR(10)&amp;VLOOKUP(A22,#REF!,32,FALSE),IF(O22="分担契約","分担契約"&amp;CHAR(10)&amp;"契約総額 "&amp;TEXT(VLOOKUP(A22,#REF!,16,FALSE),"#,##0円")&amp;CHAR(10)&amp;VLOOKUP(A22,#REF!,32,FALSE),IF(O22="単価契約","単価契約"&amp;CHAR(10)&amp;"予定調達総額 "&amp;TEXT(VLOOKUP(A22,#REF!,16,FALSE),"#,##0円")&amp;CHAR(10)&amp;VLOOKUP(A22,#REF!,32,FALSE),VLOOKUP(A22,#REF!,32,FALSE))))))))</f>
        <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tr">
        <f>IF(A23="","",VLOOKUP(A23,#REF!,5,FALSE))</f>
        <v/>
      </c>
      <c r="C23" s="1" t="str">
        <f>IF(A23="","",VLOOKUP(A23,#REF!,6,FALSE))</f>
        <v/>
      </c>
      <c r="D23" s="21" t="str">
        <f>IF(A23="","",VLOOKUP(A23,#REF!,9,FALSE))</f>
        <v/>
      </c>
      <c r="E23" s="2" t="str">
        <f>IF(A23="","",VLOOKUP(A23,#REF!,10,FALSE))</f>
        <v/>
      </c>
      <c r="F23" s="3" t="str">
        <f>IF(A23="","",VLOOKUP(A23,#REF!,11,FALSE))</f>
        <v/>
      </c>
      <c r="G23" s="4" t="str">
        <f>IF(A23="","",IF(VLOOKUP(A23,#REF!,12,FALSE)="②一般競争入札（総合評価方式）","一般競争入札"&amp;CHAR(10)&amp;"（総合評価方式）","一般競争入札"))</f>
        <v/>
      </c>
      <c r="H23" s="5" t="str">
        <f>IF(A23="","",IF(VLOOKUP(A23,#REF!,14,FALSE)="他官署で調達手続きを実施のため","他官署で調達手続きを実施のため",IF(VLOOKUP(A23,#REF!,21,FALSE)="②同種の他の契約の予定価格を類推されるおそれがあるため公表しない","同種の他の契約の予定価格を類推されるおそれがあるため公表しない",IF(VLOOKUP(A23,#REF!,21,FALSE)="－","－",IF(VLOOKUP(A23,#REF!,7,FALSE)&lt;&gt;"",TEXT(VLOOKUP(A23,#REF!,14,FALSE),"#,##0円")&amp;CHAR(10)&amp;"(A)",VLOOKUP(A23,#REF!,14,FALSE))))))</f>
        <v/>
      </c>
      <c r="I23" s="5" t="str">
        <f>IF(A23="","",VLOOKUP(A23,#REF!,15,FALSE))</f>
        <v/>
      </c>
      <c r="J23" s="6" t="str">
        <f>IF(A23="","",IF(VLOOKUP(A23,#REF!,14,FALSE)="他官署で調達手続きを実施のため","－",IF(VLOOKUP(A23,#REF!,21,FALSE)="②同種の他の契約の予定価格を類推されるおそれがあるため公表しない","－",IF(VLOOKUP(A23,#REF!,21,FALSE)="－","－",IF(VLOOKUP(A23,#REF!,7,FALSE)&lt;&gt;"",TEXT(VLOOKUP(A23,#REF!,17,FALSE),"#.0%")&amp;CHAR(10)&amp;"(B/A×100)",VLOOKUP(A23,#REF!,17,FALSE))))))</f>
        <v/>
      </c>
      <c r="K23" s="7" t="str">
        <f>IF(A23="","",IF(VLOOKUP(A23,#REF!,27,FALSE)="①公益社団法人","公社",IF(VLOOKUP(A23,#REF!,27,FALSE)="②公益財団法人","公財","")))</f>
        <v/>
      </c>
      <c r="L23" s="7" t="str">
        <f>IF(A23="","",VLOOKUP(A23,#REF!,28,FALSE))</f>
        <v/>
      </c>
      <c r="M23" s="8" t="str">
        <f>IF(A23="","",IF(VLOOKUP(A23,#REF!,28,FALSE)="国所管",VLOOKUP(A23,#REF!,22,FALSE),""))</f>
        <v/>
      </c>
      <c r="N23" s="9" t="str">
        <f>IF(A23="","",IF(AND(P23="○",O23="分担契約/単価契約"),"単価契約"&amp;CHAR(10)&amp;"予定調達総額 "&amp;TEXT(VLOOKUP(A23,#REF!,16,FALSE),"#,##0円")&amp;"(B)"&amp;CHAR(10)&amp;"分担契約"&amp;CHAR(10)&amp;VLOOKUP(A23,#REF!,32,FALSE),IF(AND(P23="○",O23="分担契約"),"分担契約"&amp;CHAR(10)&amp;"契約総額 "&amp;TEXT(VLOOKUP(A23,#REF!,16,FALSE),"#,##0円")&amp;"(B)"&amp;CHAR(10)&amp;VLOOKUP(A23,#REF!,32,FALSE),(IF(O23="分担契約/単価契約","単価契約"&amp;CHAR(10)&amp;"予定調達総額 "&amp;TEXT(VLOOKUP(A23,#REF!,16,FALSE),"#,##0円")&amp;CHAR(10)&amp;"分担契約"&amp;CHAR(10)&amp;VLOOKUP(A23,#REF!,32,FALSE),IF(O23="分担契約","分担契約"&amp;CHAR(10)&amp;"契約総額 "&amp;TEXT(VLOOKUP(A23,#REF!,16,FALSE),"#,##0円")&amp;CHAR(10)&amp;VLOOKUP(A23,#REF!,32,FALSE),IF(O23="単価契約","単価契約"&amp;CHAR(10)&amp;"予定調達総額 "&amp;TEXT(VLOOKUP(A23,#REF!,16,FALSE),"#,##0円")&amp;CHAR(10)&amp;VLOOKUP(A23,#REF!,32,FALSE),VLOOKUP(A23,#REF!,32,FALSE))))))))</f>
        <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tr">
        <f>IF(A24="","",VLOOKUP(A24,#REF!,5,FALSE))</f>
        <v/>
      </c>
      <c r="C24" s="1" t="str">
        <f>IF(A24="","",VLOOKUP(A24,#REF!,6,FALSE))</f>
        <v/>
      </c>
      <c r="D24" s="21" t="str">
        <f>IF(A24="","",VLOOKUP(A24,#REF!,9,FALSE))</f>
        <v/>
      </c>
      <c r="E24" s="2" t="str">
        <f>IF(A24="","",VLOOKUP(A24,#REF!,10,FALSE))</f>
        <v/>
      </c>
      <c r="F24" s="3" t="str">
        <f>IF(A24="","",VLOOKUP(A24,#REF!,11,FALSE))</f>
        <v/>
      </c>
      <c r="G24" s="4" t="str">
        <f>IF(A24="","",IF(VLOOKUP(A24,#REF!,12,FALSE)="②一般競争入札（総合評価方式）","一般競争入札"&amp;CHAR(10)&amp;"（総合評価方式）","一般競争入札"))</f>
        <v/>
      </c>
      <c r="H24" s="5" t="str">
        <f>IF(A24="","",IF(VLOOKUP(A24,#REF!,14,FALSE)="他官署で調達手続きを実施のため","他官署で調達手続きを実施のため",IF(VLOOKUP(A24,#REF!,21,FALSE)="②同種の他の契約の予定価格を類推されるおそれがあるため公表しない","同種の他の契約の予定価格を類推されるおそれがあるため公表しない",IF(VLOOKUP(A24,#REF!,21,FALSE)="－","－",IF(VLOOKUP(A24,#REF!,7,FALSE)&lt;&gt;"",TEXT(VLOOKUP(A24,#REF!,14,FALSE),"#,##0円")&amp;CHAR(10)&amp;"(A)",VLOOKUP(A24,#REF!,14,FALSE))))))</f>
        <v/>
      </c>
      <c r="I24" s="5" t="str">
        <f>IF(A24="","",VLOOKUP(A24,#REF!,15,FALSE))</f>
        <v/>
      </c>
      <c r="J24" s="6" t="str">
        <f>IF(A24="","",IF(VLOOKUP(A24,#REF!,14,FALSE)="他官署で調達手続きを実施のため","－",IF(VLOOKUP(A24,#REF!,21,FALSE)="②同種の他の契約の予定価格を類推されるおそれがあるため公表しない","－",IF(VLOOKUP(A24,#REF!,21,FALSE)="－","－",IF(VLOOKUP(A24,#REF!,7,FALSE)&lt;&gt;"",TEXT(VLOOKUP(A24,#REF!,17,FALSE),"#.0%")&amp;CHAR(10)&amp;"(B/A×100)",VLOOKUP(A24,#REF!,17,FALSE))))))</f>
        <v/>
      </c>
      <c r="K24" s="7" t="str">
        <f>IF(A24="","",IF(VLOOKUP(A24,#REF!,27,FALSE)="①公益社団法人","公社",IF(VLOOKUP(A24,#REF!,27,FALSE)="②公益財団法人","公財","")))</f>
        <v/>
      </c>
      <c r="L24" s="7" t="str">
        <f>IF(A24="","",VLOOKUP(A24,#REF!,28,FALSE))</f>
        <v/>
      </c>
      <c r="M24" s="8" t="str">
        <f>IF(A24="","",IF(VLOOKUP(A24,#REF!,28,FALSE)="国所管",VLOOKUP(A24,#REF!,22,FALSE),""))</f>
        <v/>
      </c>
      <c r="N24" s="9" t="str">
        <f>IF(A24="","",IF(AND(P24="○",O24="分担契約/単価契約"),"単価契約"&amp;CHAR(10)&amp;"予定調達総額 "&amp;TEXT(VLOOKUP(A24,#REF!,16,FALSE),"#,##0円")&amp;"(B)"&amp;CHAR(10)&amp;"分担契約"&amp;CHAR(10)&amp;VLOOKUP(A24,#REF!,32,FALSE),IF(AND(P24="○",O24="分担契約"),"分担契約"&amp;CHAR(10)&amp;"契約総額 "&amp;TEXT(VLOOKUP(A24,#REF!,16,FALSE),"#,##0円")&amp;"(B)"&amp;CHAR(10)&amp;VLOOKUP(A24,#REF!,32,FALSE),(IF(O24="分担契約/単価契約","単価契約"&amp;CHAR(10)&amp;"予定調達総額 "&amp;TEXT(VLOOKUP(A24,#REF!,16,FALSE),"#,##0円")&amp;CHAR(10)&amp;"分担契約"&amp;CHAR(10)&amp;VLOOKUP(A24,#REF!,32,FALSE),IF(O24="分担契約","分担契約"&amp;CHAR(10)&amp;"契約総額 "&amp;TEXT(VLOOKUP(A24,#REF!,16,FALSE),"#,##0円")&amp;CHAR(10)&amp;VLOOKUP(A24,#REF!,32,FALSE),IF(O24="単価契約","単価契約"&amp;CHAR(10)&amp;"予定調達総額 "&amp;TEXT(VLOOKUP(A24,#REF!,16,FALSE),"#,##0円")&amp;CHAR(10)&amp;VLOOKUP(A24,#REF!,32,FALSE),VLOOKUP(A24,#REF!,32,FALSE))))))))</f>
        <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tr">
        <f>IF(A25="","",VLOOKUP(A25,#REF!,5,FALSE))</f>
        <v/>
      </c>
      <c r="C25" s="1" t="str">
        <f>IF(A25="","",VLOOKUP(A25,#REF!,6,FALSE))</f>
        <v/>
      </c>
      <c r="D25" s="21" t="str">
        <f>IF(A25="","",VLOOKUP(A25,#REF!,9,FALSE))</f>
        <v/>
      </c>
      <c r="E25" s="2" t="str">
        <f>IF(A25="","",VLOOKUP(A25,#REF!,10,FALSE))</f>
        <v/>
      </c>
      <c r="F25" s="3" t="str">
        <f>IF(A25="","",VLOOKUP(A25,#REF!,11,FALSE))</f>
        <v/>
      </c>
      <c r="G25" s="4" t="str">
        <f>IF(A25="","",IF(VLOOKUP(A25,#REF!,12,FALSE)="②一般競争入札（総合評価方式）","一般競争入札"&amp;CHAR(10)&amp;"（総合評価方式）","一般競争入札"))</f>
        <v/>
      </c>
      <c r="H25" s="5" t="str">
        <f>IF(A25="","",IF(VLOOKUP(A25,#REF!,14,FALSE)="他官署で調達手続きを実施のため","他官署で調達手続きを実施のため",IF(VLOOKUP(A25,#REF!,21,FALSE)="②同種の他の契約の予定価格を類推されるおそれがあるため公表しない","同種の他の契約の予定価格を類推されるおそれがあるため公表しない",IF(VLOOKUP(A25,#REF!,21,FALSE)="－","－",IF(VLOOKUP(A25,#REF!,7,FALSE)&lt;&gt;"",TEXT(VLOOKUP(A25,#REF!,14,FALSE),"#,##0円")&amp;CHAR(10)&amp;"(A)",VLOOKUP(A25,#REF!,14,FALSE))))))</f>
        <v/>
      </c>
      <c r="I25" s="5" t="str">
        <f>IF(A25="","",VLOOKUP(A25,#REF!,15,FALSE))</f>
        <v/>
      </c>
      <c r="J25" s="6" t="str">
        <f>IF(A25="","",IF(VLOOKUP(A25,#REF!,14,FALSE)="他官署で調達手続きを実施のため","－",IF(VLOOKUP(A25,#REF!,21,FALSE)="②同種の他の契約の予定価格を類推されるおそれがあるため公表しない","－",IF(VLOOKUP(A25,#REF!,21,FALSE)="－","－",IF(VLOOKUP(A25,#REF!,7,FALSE)&lt;&gt;"",TEXT(VLOOKUP(A25,#REF!,17,FALSE),"#.0%")&amp;CHAR(10)&amp;"(B/A×100)",VLOOKUP(A25,#REF!,17,FALSE))))))</f>
        <v/>
      </c>
      <c r="K25" s="7" t="str">
        <f>IF(A25="","",IF(VLOOKUP(A25,#REF!,27,FALSE)="①公益社団法人","公社",IF(VLOOKUP(A25,#REF!,27,FALSE)="②公益財団法人","公財","")))</f>
        <v/>
      </c>
      <c r="L25" s="7" t="str">
        <f>IF(A25="","",VLOOKUP(A25,#REF!,28,FALSE))</f>
        <v/>
      </c>
      <c r="M25" s="8" t="str">
        <f>IF(A25="","",IF(VLOOKUP(A25,#REF!,28,FALSE)="国所管",VLOOKUP(A25,#REF!,22,FALSE),""))</f>
        <v/>
      </c>
      <c r="N25" s="9" t="str">
        <f>IF(A25="","",IF(AND(P25="○",O25="分担契約/単価契約"),"単価契約"&amp;CHAR(10)&amp;"予定調達総額 "&amp;TEXT(VLOOKUP(A25,#REF!,16,FALSE),"#,##0円")&amp;"(B)"&amp;CHAR(10)&amp;"分担契約"&amp;CHAR(10)&amp;VLOOKUP(A25,#REF!,32,FALSE),IF(AND(P25="○",O25="分担契約"),"分担契約"&amp;CHAR(10)&amp;"契約総額 "&amp;TEXT(VLOOKUP(A25,#REF!,16,FALSE),"#,##0円")&amp;"(B)"&amp;CHAR(10)&amp;VLOOKUP(A25,#REF!,32,FALSE),(IF(O25="分担契約/単価契約","単価契約"&amp;CHAR(10)&amp;"予定調達総額 "&amp;TEXT(VLOOKUP(A25,#REF!,16,FALSE),"#,##0円")&amp;CHAR(10)&amp;"分担契約"&amp;CHAR(10)&amp;VLOOKUP(A25,#REF!,32,FALSE),IF(O25="分担契約","分担契約"&amp;CHAR(10)&amp;"契約総額 "&amp;TEXT(VLOOKUP(A25,#REF!,16,FALSE),"#,##0円")&amp;CHAR(10)&amp;VLOOKUP(A25,#REF!,32,FALSE),IF(O25="単価契約","単価契約"&amp;CHAR(10)&amp;"予定調達総額 "&amp;TEXT(VLOOKUP(A25,#REF!,16,FALSE),"#,##0円")&amp;CHAR(10)&amp;VLOOKUP(A25,#REF!,32,FALSE),VLOOKUP(A25,#REF!,32,FALSE))))))))</f>
        <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tr">
        <f>IF(A26="","",VLOOKUP(A26,#REF!,5,FALSE))</f>
        <v/>
      </c>
      <c r="C26" s="1" t="str">
        <f>IF(A26="","",VLOOKUP(A26,#REF!,6,FALSE))</f>
        <v/>
      </c>
      <c r="D26" s="21" t="str">
        <f>IF(A26="","",VLOOKUP(A26,#REF!,9,FALSE))</f>
        <v/>
      </c>
      <c r="E26" s="2" t="str">
        <f>IF(A26="","",VLOOKUP(A26,#REF!,10,FALSE))</f>
        <v/>
      </c>
      <c r="F26" s="3" t="str">
        <f>IF(A26="","",VLOOKUP(A26,#REF!,11,FALSE))</f>
        <v/>
      </c>
      <c r="G26" s="4" t="str">
        <f>IF(A26="","",IF(VLOOKUP(A26,#REF!,12,FALSE)="②一般競争入札（総合評価方式）","一般競争入札"&amp;CHAR(10)&amp;"（総合評価方式）","一般競争入札"))</f>
        <v/>
      </c>
      <c r="H26" s="5" t="str">
        <f>IF(A26="","",IF(VLOOKUP(A26,#REF!,14,FALSE)="他官署で調達手続きを実施のため","他官署で調達手続きを実施のため",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5" t="str">
        <f>IF(A26="","",VLOOKUP(A26,#REF!,15,FALSE))</f>
        <v/>
      </c>
      <c r="J26" s="6" t="str">
        <f>IF(A26="","",IF(VLOOKUP(A26,#REF!,14,FALSE)="他官署で調達手続きを実施のため","－",IF(VLOOKUP(A26,#REF!,21,FALSE)="②同種の他の契約の予定価格を類推されるおそれがあるため公表しない","－",IF(VLOOKUP(A26,#REF!,21,FALSE)="－","－",IF(VLOOKUP(A26,#REF!,7,FALSE)&lt;&gt;"",TEXT(VLOOKUP(A26,#REF!,17,FALSE),"#.0%")&amp;CHAR(10)&amp;"(B/A×100)",VLOOKUP(A26,#REF!,17,FALSE))))))</f>
        <v/>
      </c>
      <c r="K26" s="7" t="str">
        <f>IF(A26="","",IF(VLOOKUP(A26,#REF!,27,FALSE)="①公益社団法人","公社",IF(VLOOKUP(A26,#REF!,27,FALSE)="②公益財団法人","公財","")))</f>
        <v/>
      </c>
      <c r="L26" s="7" t="str">
        <f>IF(A26="","",VLOOKUP(A26,#REF!,28,FALSE))</f>
        <v/>
      </c>
      <c r="M26" s="8" t="str">
        <f>IF(A26="","",IF(VLOOKUP(A26,#REF!,28,FALSE)="国所管",VLOOKUP(A26,#REF!,22,FALSE),""))</f>
        <v/>
      </c>
      <c r="N26" s="9"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tr">
        <f>IF(A27="","",VLOOKUP(A27,#REF!,5,FALSE))</f>
        <v/>
      </c>
      <c r="C27" s="1" t="str">
        <f>IF(A27="","",VLOOKUP(A27,#REF!,6,FALSE))</f>
        <v/>
      </c>
      <c r="D27" s="21" t="str">
        <f>IF(A27="","",VLOOKUP(A27,#REF!,9,FALSE))</f>
        <v/>
      </c>
      <c r="E27" s="2" t="str">
        <f>IF(A27="","",VLOOKUP(A27,#REF!,10,FALSE))</f>
        <v/>
      </c>
      <c r="F27" s="3" t="str">
        <f>IF(A27="","",VLOOKUP(A27,#REF!,11,FALSE))</f>
        <v/>
      </c>
      <c r="G27" s="4" t="str">
        <f>IF(A27="","",IF(VLOOKUP(A27,#REF!,12,FALSE)="②一般競争入札（総合評価方式）","一般競争入札"&amp;CHAR(10)&amp;"（総合評価方式）","一般競争入札"))</f>
        <v/>
      </c>
      <c r="H27" s="5" t="str">
        <f>IF(A27="","",IF(VLOOKUP(A27,#REF!,14,FALSE)="他官署で調達手続きを実施のため","他官署で調達手続きを実施のため",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5" t="str">
        <f>IF(A27="","",VLOOKUP(A27,#REF!,15,FALSE))</f>
        <v/>
      </c>
      <c r="J27" s="6" t="str">
        <f>IF(A27="","",IF(VLOOKUP(A27,#REF!,14,FALSE)="他官署で調達手続きを実施のため","－",IF(VLOOKUP(A27,#REF!,21,FALSE)="②同種の他の契約の予定価格を類推されるおそれがあるため公表しない","－",IF(VLOOKUP(A27,#REF!,21,FALSE)="－","－",IF(VLOOKUP(A27,#REF!,7,FALSE)&lt;&gt;"",TEXT(VLOOKUP(A27,#REF!,17,FALSE),"#.0%")&amp;CHAR(10)&amp;"(B/A×100)",VLOOKUP(A27,#REF!,17,FALSE))))))</f>
        <v/>
      </c>
      <c r="K27" s="7" t="str">
        <f>IF(A27="","",IF(VLOOKUP(A27,#REF!,27,FALSE)="①公益社団法人","公社",IF(VLOOKUP(A27,#REF!,27,FALSE)="②公益財団法人","公財","")))</f>
        <v/>
      </c>
      <c r="L27" s="7" t="str">
        <f>IF(A27="","",VLOOKUP(A27,#REF!,28,FALSE))</f>
        <v/>
      </c>
      <c r="M27" s="8" t="str">
        <f>IF(A27="","",IF(VLOOKUP(A27,#REF!,28,FALSE)="国所管",VLOOKUP(A27,#REF!,22,FALSE),""))</f>
        <v/>
      </c>
      <c r="N27" s="9"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2022-04-05T01:01:44Z</dcterms:modified>
</cp:coreProperties>
</file>