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101" i="5" l="1"/>
  <c r="P63" i="5"/>
  <c r="P44" i="5"/>
  <c r="P84" i="5"/>
  <c r="P36" i="5"/>
  <c r="P68" i="5"/>
  <c r="P32" i="5"/>
  <c r="P103" i="5"/>
  <c r="P75" i="5"/>
  <c r="P47" i="5"/>
  <c r="P82" i="5"/>
  <c r="P60" i="5"/>
  <c r="P86" i="5"/>
  <c r="P87" i="5"/>
  <c r="P78" i="5"/>
  <c r="P27" i="5"/>
  <c r="P99" i="5"/>
  <c r="P53" i="5"/>
  <c r="P34" i="5"/>
  <c r="P79" i="5"/>
  <c r="P74" i="5"/>
  <c r="P83" i="5"/>
  <c r="P55" i="5"/>
  <c r="P30" i="5"/>
  <c r="P38" i="5"/>
  <c r="P29" i="5"/>
  <c r="P57" i="5"/>
  <c r="P92" i="5"/>
  <c r="P61" i="5"/>
  <c r="P69" i="5"/>
  <c r="P88" i="5"/>
  <c r="P67" i="5"/>
  <c r="P70" i="5"/>
  <c r="P43" i="5"/>
  <c r="P95" i="5"/>
  <c r="P26" i="5"/>
  <c r="P58" i="5"/>
  <c r="P54" i="5"/>
  <c r="P97" i="5"/>
  <c r="P28" i="5"/>
  <c r="P98" i="5"/>
  <c r="P81" i="5"/>
  <c r="P77" i="5"/>
  <c r="P80" i="5"/>
  <c r="P59" i="5"/>
  <c r="P66" i="5"/>
  <c r="P35" i="5"/>
  <c r="P100" i="5"/>
  <c r="P39" i="5"/>
  <c r="P45" i="5"/>
  <c r="P37" i="5"/>
  <c r="P89" i="5"/>
  <c r="P102" i="5"/>
  <c r="P76" i="5"/>
  <c r="P62" i="5"/>
  <c r="P85" i="5"/>
  <c r="P41" i="5"/>
  <c r="P94" i="5"/>
  <c r="P71" i="5"/>
  <c r="P90" i="5"/>
  <c r="P48" i="5"/>
  <c r="P50" i="5"/>
  <c r="P93" i="5"/>
  <c r="P72" i="5"/>
  <c r="P96" i="5"/>
  <c r="P51" i="5"/>
  <c r="P40" i="5"/>
  <c r="P31" i="5"/>
  <c r="P104" i="5"/>
  <c r="P73" i="5"/>
  <c r="P65" i="5"/>
  <c r="P64" i="5"/>
  <c r="P52" i="5"/>
  <c r="P33" i="5"/>
  <c r="P56" i="5"/>
  <c r="P105" i="5"/>
  <c r="P91" i="5"/>
  <c r="P46" i="5"/>
  <c r="P42" i="5"/>
  <c r="P49" i="5"/>
  <c r="O46" i="5" l="1"/>
  <c r="H46" i="5"/>
  <c r="J46" i="5"/>
  <c r="J75" i="5"/>
  <c r="H75" i="5"/>
  <c r="O75" i="5"/>
  <c r="H104" i="5"/>
  <c r="O104" i="5"/>
  <c r="J104"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H79" i="5"/>
  <c r="O79" i="5"/>
  <c r="J79" i="5"/>
  <c r="J98" i="5"/>
  <c r="H98" i="5"/>
  <c r="O98" i="5"/>
  <c r="H39" i="5"/>
  <c r="O39" i="5"/>
  <c r="J39" i="5"/>
  <c r="J42" i="5"/>
  <c r="H42" i="5"/>
  <c r="O42" i="5"/>
  <c r="J91" i="5"/>
  <c r="H91" i="5"/>
  <c r="O91" i="5"/>
  <c r="O77" i="5"/>
  <c r="J77" i="5"/>
  <c r="H77" i="5"/>
  <c r="J51" i="5"/>
  <c r="H51" i="5"/>
  <c r="O51" i="5"/>
  <c r="J100" i="5"/>
  <c r="H100" i="5"/>
  <c r="O100" i="5"/>
  <c r="O86" i="5"/>
  <c r="J86" i="5"/>
  <c r="H86" i="5"/>
  <c r="H97" i="5"/>
  <c r="O97" i="5"/>
  <c r="J97" i="5"/>
  <c r="O93" i="5"/>
  <c r="J93" i="5"/>
  <c r="H93" i="5"/>
  <c r="J66" i="5"/>
  <c r="H66" i="5"/>
  <c r="O66" i="5"/>
  <c r="O85" i="5"/>
  <c r="J85" i="5"/>
  <c r="H85" i="5"/>
  <c r="J26" i="5"/>
  <c r="H26" i="5"/>
  <c r="O26" i="5"/>
  <c r="H72" i="5"/>
  <c r="O72" i="5"/>
  <c r="J72" i="5"/>
  <c r="H56" i="5"/>
  <c r="O56" i="5"/>
  <c r="J56" i="5"/>
  <c r="H87" i="5"/>
  <c r="O87" i="5"/>
  <c r="J87" i="5"/>
  <c r="O54" i="5"/>
  <c r="J54" i="5"/>
  <c r="H54" i="5"/>
  <c r="H80" i="5"/>
  <c r="O80" i="5"/>
  <c r="J80" i="5"/>
  <c r="H96" i="5"/>
  <c r="O96" i="5"/>
  <c r="J96" i="5"/>
  <c r="O30" i="5"/>
  <c r="J30" i="5"/>
  <c r="H30" i="5"/>
  <c r="H81" i="5"/>
  <c r="O81" i="5"/>
  <c r="J81" i="5"/>
  <c r="J84" i="5"/>
  <c r="H84" i="5"/>
  <c r="O84"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J27" i="5"/>
  <c r="H27" i="5"/>
  <c r="O27"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H33" i="5"/>
  <c r="O33" i="5"/>
  <c r="J33" i="5"/>
  <c r="J36" i="5"/>
  <c r="H36" i="5"/>
  <c r="O36" i="5"/>
  <c r="H32" i="5"/>
  <c r="O32" i="5"/>
  <c r="J32" i="5"/>
  <c r="O29" i="5"/>
  <c r="J29" i="5"/>
  <c r="H29" i="5"/>
  <c r="J60" i="5"/>
  <c r="H60" i="5"/>
  <c r="O60" i="5"/>
  <c r="J28" i="5"/>
  <c r="H28" i="5"/>
  <c r="O28" i="5"/>
  <c r="H71" i="5"/>
  <c r="O71" i="5"/>
  <c r="J71" i="5"/>
  <c r="H49" i="5"/>
  <c r="O49" i="5"/>
  <c r="J49" i="5"/>
  <c r="H105" i="5"/>
  <c r="O105" i="5"/>
  <c r="J105" i="5"/>
  <c r="J90" i="5"/>
  <c r="H90" i="5"/>
  <c r="O90" i="5"/>
  <c r="H31" i="5"/>
  <c r="O31" i="5"/>
  <c r="J31" i="5"/>
  <c r="J92" i="5"/>
  <c r="H92" i="5"/>
  <c r="O92" i="5"/>
  <c r="O62" i="5"/>
  <c r="J62" i="5"/>
  <c r="H62" i="5"/>
  <c r="M73" i="5"/>
  <c r="N78" i="5"/>
  <c r="N94" i="5"/>
  <c r="N83" i="5"/>
  <c r="N79" i="5"/>
  <c r="N98" i="5"/>
  <c r="N42" i="5"/>
  <c r="N91" i="5"/>
  <c r="N77" i="5"/>
  <c r="N33" i="5"/>
  <c r="N100" i="5"/>
  <c r="N86" i="5"/>
  <c r="N97" i="5"/>
  <c r="N93" i="5"/>
  <c r="N85" i="5"/>
  <c r="N74" i="5"/>
  <c r="N89" i="5"/>
  <c r="N105" i="5"/>
  <c r="N87" i="5"/>
  <c r="N80" i="5"/>
  <c r="N96" i="5"/>
  <c r="N90" i="5"/>
  <c r="N81" i="5"/>
  <c r="N84" i="5"/>
  <c r="N95" i="5"/>
  <c r="N103" i="5"/>
  <c r="N76" i="5"/>
  <c r="N75" i="5"/>
  <c r="N104" i="5"/>
  <c r="N34" i="5"/>
  <c r="N82" i="5"/>
  <c r="N99" i="5"/>
  <c r="N102" i="5"/>
  <c r="N101" i="5"/>
  <c r="N92" i="5"/>
  <c r="N62" i="5"/>
  <c r="N88" i="5"/>
  <c r="L88" i="5"/>
  <c r="D88" i="5"/>
  <c r="G88" i="5"/>
  <c r="B62" i="5"/>
  <c r="F39" i="5"/>
  <c r="E74" i="5"/>
  <c r="I62" i="5"/>
  <c r="K39" i="5"/>
  <c r="F92" i="5"/>
  <c r="B39" i="5"/>
  <c r="C88" i="5"/>
  <c r="I88" i="5"/>
  <c r="B92" i="5"/>
  <c r="G62" i="5"/>
  <c r="L62" i="5"/>
  <c r="F88" i="5"/>
  <c r="K88" i="5"/>
  <c r="I92" i="5"/>
  <c r="F62" i="5"/>
  <c r="E88" i="5"/>
  <c r="B88" i="5"/>
  <c r="M88"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K62" i="5"/>
  <c r="G35" i="5"/>
  <c r="C35" i="5"/>
  <c r="C73" i="5"/>
  <c r="G73" i="5"/>
  <c r="L73"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M27" i="5"/>
  <c r="K27" i="5"/>
  <c r="L27" i="5"/>
  <c r="I27" i="5"/>
  <c r="E27" i="5"/>
  <c r="F27" i="5"/>
  <c r="C27" i="5"/>
  <c r="G27" i="5"/>
  <c r="D27" i="5"/>
  <c r="B27"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K26" i="5"/>
  <c r="L26" i="5"/>
  <c r="M26" i="5"/>
  <c r="I26" i="5"/>
  <c r="E26" i="5"/>
  <c r="F26" i="5"/>
  <c r="G26" i="5"/>
  <c r="D26" i="5"/>
  <c r="B26" i="5"/>
  <c r="C26"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87" i="5"/>
  <c r="K87" i="5"/>
  <c r="L87" i="5"/>
  <c r="I87" i="5"/>
  <c r="F87" i="5"/>
  <c r="G87" i="5"/>
  <c r="C87" i="5"/>
  <c r="D87" i="5"/>
  <c r="E87" i="5"/>
  <c r="B87" i="5"/>
  <c r="K54" i="5"/>
  <c r="L54" i="5"/>
  <c r="I54" i="5"/>
  <c r="E54" i="5"/>
  <c r="F54" i="5"/>
  <c r="M54" i="5"/>
  <c r="G54" i="5"/>
  <c r="D54" i="5"/>
  <c r="B54" i="5"/>
  <c r="C54" i="5"/>
  <c r="L80" i="5"/>
  <c r="M80" i="5"/>
  <c r="I80" i="5"/>
  <c r="K80" i="5"/>
  <c r="G80" i="5"/>
  <c r="B80" i="5"/>
  <c r="C80" i="5"/>
  <c r="D80" i="5"/>
  <c r="E80" i="5"/>
  <c r="F80"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84" i="5"/>
  <c r="M84" i="5"/>
  <c r="K84" i="5"/>
  <c r="I84" i="5"/>
  <c r="G84" i="5"/>
  <c r="F84" i="5"/>
  <c r="B84" i="5"/>
  <c r="C84" i="5"/>
  <c r="D84" i="5"/>
  <c r="E84"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67" i="5"/>
  <c r="N37" i="5"/>
  <c r="N44" i="5"/>
  <c r="N48" i="5"/>
  <c r="N27" i="5"/>
  <c r="N60" i="5"/>
  <c r="N61" i="5"/>
  <c r="N68" i="5"/>
  <c r="N46" i="5"/>
  <c r="N54" i="5"/>
  <c r="N63" i="5"/>
  <c r="N64" i="5"/>
  <c r="N55" i="5"/>
  <c r="N56" i="5"/>
  <c r="N58" i="5"/>
  <c r="N28" i="5"/>
  <c r="N69" i="5"/>
  <c r="N40" i="5"/>
  <c r="N45" i="5"/>
  <c r="N71" i="5"/>
  <c r="N72" i="5"/>
  <c r="N29" i="5"/>
  <c r="N36" i="5"/>
  <c r="N51" i="5"/>
  <c r="N57" i="5"/>
  <c r="N65" i="5"/>
  <c r="N30" i="5"/>
  <c r="N26" i="5"/>
  <c r="N73" i="5"/>
  <c r="N70" i="5"/>
  <c r="N47" i="5"/>
  <c r="N53" i="5"/>
  <c r="N59" i="5"/>
  <c r="N41" i="5"/>
  <c r="N50" i="5"/>
  <c r="N31" i="5"/>
  <c r="N66" i="5"/>
  <c r="N49" i="5"/>
  <c r="N35" i="5"/>
  <c r="N52" i="5"/>
</calcChain>
</file>

<file path=xl/sharedStrings.xml><?xml version="1.0" encoding="utf-8"?>
<sst xmlns="http://schemas.openxmlformats.org/spreadsheetml/2006/main" count="231" uniqueCount="77">
  <si>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</si>
  <si>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</si>
  <si>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</si>
  <si>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</si>
  <si>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</si>
  <si>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</si>
  <si>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</si>
  <si>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</si>
  <si>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</si>
  <si>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</si>
  <si>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</si>
  <si>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</si>
  <si>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</si>
  <si>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</si>
  <si>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</si>
  <si>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</si>
  <si>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奈良井　功
東京都千代田区霞が関３－１－１</t>
  </si>
  <si>
    <t>×</t>
  </si>
  <si>
    <t>富士通株式会社
神奈川県川崎市中原区上小田中４－１－１</t>
  </si>
  <si>
    <t>Ｄｙｎａｂｏｏｋ株式会社
東京都江東区豊洲５－６－１５</t>
  </si>
  <si>
    <t>ナカバヤシ株式会社
大阪府大阪市中央区北浜東１－２０</t>
  </si>
  <si>
    <t>東洋印刷株式会社
京都府京都市伏見区中島中道町１３３</t>
  </si>
  <si>
    <t>国税庁等ホームページ等のコンテンツ診断業務等の委託　一式</t>
  </si>
  <si>
    <t>株式会社ＲＳコネクト
東京都文京区湯島３－２６－１１</t>
  </si>
  <si>
    <t>一般競争入札</t>
  </si>
  <si>
    <t>同種の他の契約の予定価格を類推されるおそれがあるため公表しない</t>
  </si>
  <si>
    <t>－</t>
  </si>
  <si>
    <t>内蔵ハードディスク及び外付けソリッドステートドライブ等の購入　内蔵ハードディスク（8TB）　138個ほか</t>
  </si>
  <si>
    <t>支出負担行為担当官
国税庁長官官房会計課長
奈良井　功
東京都千代田区霞が関３－１－1</t>
  </si>
  <si>
    <t>株式会社ランシステム
埼玉県狭山市狭山台４－２７－３８</t>
  </si>
  <si>
    <t>「海外のユネスコ無形文化遺産（酒類関係）」に関する調査業務の委託　一式</t>
  </si>
  <si>
    <t>株式会社国際開発センター
東京都港区港南１－６－４１　</t>
  </si>
  <si>
    <t>一般競争入札
（総合評価方式）</t>
  </si>
  <si>
    <t>メールアドレス検索システムの移行作業の委託　一式</t>
  </si>
  <si>
    <t>「税を考える週間」におけるインターネット広告の実施　一式</t>
  </si>
  <si>
    <t>株式会社アドフロンテ
東京都中央区銀座５－１３―１６</t>
  </si>
  <si>
    <t>令和3年分所得税及び復興特別所得税並びに消費税及び地方消費税の確定申告のお知らせはがき等作成　区分1
1,526,440通</t>
  </si>
  <si>
    <t>株式会社ディーソル
東京都中央区日本橋人形町１－８－４</t>
  </si>
  <si>
    <t>@21.67円</t>
  </si>
  <si>
    <t xml:space="preserve">単価契約
予定調達総額 33,077,954円
</t>
  </si>
  <si>
    <t>単価契約</t>
  </si>
  <si>
    <t>令和3年分所得税及び復興特別所得税並びに消費税及び地方消費税の確定申告のお知らせはがき等作成　区分2
1,720,940通</t>
  </si>
  <si>
    <t>@25.08円</t>
  </si>
  <si>
    <t xml:space="preserve">単価契約
予定調達総額 43,161,175円
</t>
  </si>
  <si>
    <t>令和3年分所得税及び復興特別所得税並びに消費税及び地方消費税の確定申告のお知らせはがき等作成　区分3
1,613,590通</t>
  </si>
  <si>
    <t>東洋紙業株式会社
大阪府大阪市浪速区芦原１－３-１８</t>
  </si>
  <si>
    <t xml:space="preserve">単価契約
予定調達総額 40,468,837円
</t>
  </si>
  <si>
    <t>令和3年分所得税及び復興特別所得税並びに消費税及び地方消費税の確定申告のお知らせはがき等作成　区分4
1,759,960通</t>
  </si>
  <si>
    <t>株式会社ＴＬＰ
東京都板橋区板橋１－５３－２</t>
  </si>
  <si>
    <t>@21.45円</t>
  </si>
  <si>
    <t xml:space="preserve">単価契約
予定調達総額 37,751,142円
</t>
  </si>
  <si>
    <t>令和3年分所得税及び復興特別所得税並びに消費税及び地方消費税の確定申告のお知らせはがき等作成　区分6
のべ1,259,980枚</t>
  </si>
  <si>
    <t>株式会社恵和ビジネス
北海道札幌市中央区南二条西１２－３２４－１</t>
  </si>
  <si>
    <t>@30.25円ほか</t>
  </si>
  <si>
    <t xml:space="preserve">単価契約
予定調達総額 36,962,282円
</t>
  </si>
  <si>
    <t>作成コーナー用パソコンに係る高速データ通信端末等の借入及び高速データ通信回線の提供  一式</t>
  </si>
  <si>
    <t>株式会社ビジョン
東京都新宿区西新宿６－５－１</t>
  </si>
  <si>
    <t>「令和3年分　贈与税の申告書（第一表、第一表の二及び第二表）」の刷成
のべ652,860セット</t>
  </si>
  <si>
    <t>ICカードの調達　658枚</t>
  </si>
  <si>
    <t>日本電気株式会社
東京都港区芝５－７－１</t>
  </si>
  <si>
    <t>資産税関係調査書・決議書編てつ用バインダー等の購入　25,324冊 バインダー背ラベル　27,930枚</t>
  </si>
  <si>
    <t>株式会社オカモトヤ
東京都港区虎ノ門１－１－２４</t>
  </si>
  <si>
    <t>「令和3年分お知らせはがき（譲渡・贈与）」の刷成（区分1）
230,945セット</t>
  </si>
  <si>
    <t>株式会社ビー・プロ
宮城県仙台市若林区六丁の目西町４－１</t>
  </si>
  <si>
    <t>@58.3円</t>
  </si>
  <si>
    <t xml:space="preserve">単価契約
予定調達総額 13,464,093円
</t>
  </si>
  <si>
    <t>「令和3年分お知らせはがき（譲渡・贈与）」の刷成（区分2）
254,716セット</t>
  </si>
  <si>
    <t xml:space="preserve">単価契約
予定調達総額 14,849,942円
</t>
  </si>
  <si>
    <t>「令和3年分お知らせはがき（譲渡・贈与）」の刷成（区分3）
72,918セット</t>
  </si>
  <si>
    <t>東洋紙業株式会社
大阪府大阪市浪速区芦原１－３－１８</t>
  </si>
  <si>
    <t>@60.5円</t>
  </si>
  <si>
    <t xml:space="preserve">単価契約
予定調達総額 4,411,539円
</t>
  </si>
  <si>
    <t>事務用パソコン用覗き見防止フィルターの購入　8,217枚</t>
  </si>
  <si>
    <t>デジタルランド株式会社
長野県伊那市西春近２３０８－２</t>
  </si>
  <si>
    <t>「酒造り技術シンポジウム（仮称）」の開催に係る運営業務委託　一式</t>
  </si>
  <si>
    <t>株式会社イベントアンドコンベンションハウス
東京都台東区台東４－２７－５</t>
  </si>
  <si>
    <t>事務用パソコン用ディスプレイの購入　1,369台</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</si>
</sst>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B1" sqref="B1:N1"/>
    </sheetView>
  </sheetViews>
  <sheetFormatPr defaultColWidth="9" defaultRowHeight="11"/>
  <cols>
    <col min="1" max="1" width="7.26953125" style="11" customWidth="1"/>
    <col min="2" max="2" width="30.6328125" style="10" customWidth="1"/>
    <col min="3" max="3" width="20.6328125" style="11" customWidth="1"/>
    <col min="4" max="4" width="14.36328125" style="11" customWidth="1"/>
    <col min="5" max="5" width="20.6328125" style="10" customWidth="1"/>
    <col min="6" max="7" width="14.36328125" style="10" customWidth="1"/>
    <col min="8" max="8" width="14.6328125" style="17" customWidth="1"/>
    <col min="9" max="9" width="14.6328125" style="11" customWidth="1"/>
    <col min="10" max="10" width="7.6328125" style="18" customWidth="1"/>
    <col min="11" max="12" width="8.08984375" style="10" customWidth="1"/>
    <col min="13" max="13" width="8.08984375" style="19" customWidth="1"/>
    <col min="14" max="14" width="13.36328125" style="10" customWidth="1"/>
    <col min="15" max="15" width="11.26953125" style="10" customWidth="1"/>
    <col min="16" max="16384" width="9" style="10"/>
  </cols>
  <sheetData>
    <row r="1" spans="1:16" ht="27.75" customHeight="1">
      <c r="A1" s="29"/>
      <c r="B1" s="32" t="s">
        <v>11</v>
      </c>
      <c r="C1" s="33"/>
      <c r="D1" s="33"/>
      <c r="E1" s="33"/>
      <c r="F1" s="33"/>
      <c r="G1" s="33"/>
      <c r="H1" s="34"/>
      <c r="I1" s="33"/>
      <c r="J1" s="33"/>
      <c r="K1" s="33"/>
      <c r="L1" s="33"/>
      <c r="M1" s="33"/>
      <c r="N1" s="33"/>
    </row>
    <row r="2" spans="1:16">
      <c r="A2" s="30"/>
    </row>
    <row r="3" spans="1:16">
      <c r="A3" s="30"/>
      <c r="B3" s="12"/>
      <c r="N3" s="13"/>
    </row>
    <row r="4" spans="1:16" ht="22" customHeight="1">
      <c r="A4" s="30"/>
      <c r="B4" s="22" t="s">
        <v>12</v>
      </c>
      <c r="C4" s="22" t="s">
        <v>2</v>
      </c>
      <c r="D4" s="22" t="s">
        <v>3</v>
      </c>
      <c r="E4" s="22" t="s">
        <v>4</v>
      </c>
      <c r="F4" s="23" t="s">
        <v>5</v>
      </c>
      <c r="G4" s="22" t="s">
        <v>13</v>
      </c>
      <c r="H4" s="25" t="s">
        <v>6</v>
      </c>
      <c r="I4" s="22" t="s">
        <v>7</v>
      </c>
      <c r="J4" s="26" t="s">
        <v>8</v>
      </c>
      <c r="K4" s="27" t="s">
        <v>14</v>
      </c>
      <c r="L4" s="28"/>
      <c r="M4" s="28"/>
      <c r="N4" s="23" t="s">
        <v>15</v>
      </c>
    </row>
    <row r="5" spans="1:16" s="15" customFormat="1" ht="36.75" customHeight="1">
      <c r="A5" s="31"/>
      <c r="B5" s="22"/>
      <c r="C5" s="22"/>
      <c r="D5" s="22"/>
      <c r="E5" s="22"/>
      <c r="F5" s="24"/>
      <c r="G5" s="22"/>
      <c r="H5" s="25"/>
      <c r="I5" s="22"/>
      <c r="J5" s="26"/>
      <c r="K5" s="14" t="s">
        <v>9</v>
      </c>
      <c r="L5" s="14" t="s">
        <v>10</v>
      </c>
      <c r="M5" s="20" t="s">
        <v>0</v>
      </c>
      <c r="N5" s="24"/>
    </row>
    <row r="6" spans="1:16" s="15" customFormat="1" ht="78" customHeight="1">
      <c r="A6" s="16"/>
      <c r="B6" s="2" t="s">
        <v>22</v>
      </c>
      <c r="C6" s="1" t="s">
        <v>16</v>
      </c>
      <c r="D6" s="21">
        <v>44474</v>
      </c>
      <c r="E6" s="2" t="s">
        <v>23</v>
      </c>
      <c r="F6" s="3">
        <v>4011101041647</v>
      </c>
      <c r="G6" s="4" t="s">
        <v>24</v>
      </c>
      <c r="H6" s="5" t="s">
        <v>25</v>
      </c>
      <c r="I6" s="5">
        <v>5280000</v>
      </c>
      <c r="J6" s="6" t="s">
        <v>26</v>
      </c>
      <c r="K6" s="7" t="s">
        <v>1</v>
      </c>
      <c r="L6" s="7">
        <v>0</v>
      </c>
      <c r="M6" s="8" t="s">
        <v>1</v>
      </c>
      <c r="N6" s="9">
        <v>0</v>
      </c>
      <c r="O6" s="15" t="s">
        <v>1</v>
      </c>
      <c r="P6" s="15" t="s">
        <v>17</v>
      </c>
    </row>
    <row r="7" spans="1:16" s="15" customFormat="1" ht="60" customHeight="1">
      <c r="A7" s="16"/>
      <c r="B7" s="2" t="s">
        <v>27</v>
      </c>
      <c r="C7" s="1" t="s">
        <v>28</v>
      </c>
      <c r="D7" s="21">
        <v>44474</v>
      </c>
      <c r="E7" s="2" t="s">
        <v>29</v>
      </c>
      <c r="F7" s="3">
        <v>3030001026708</v>
      </c>
      <c r="G7" s="4" t="s">
        <v>24</v>
      </c>
      <c r="H7" s="5" t="s">
        <v>25</v>
      </c>
      <c r="I7" s="5">
        <v>9369833</v>
      </c>
      <c r="J7" s="6" t="s">
        <v>26</v>
      </c>
      <c r="K7" s="7" t="s">
        <v>1</v>
      </c>
      <c r="L7" s="7">
        <v>0</v>
      </c>
      <c r="M7" s="8" t="s">
        <v>1</v>
      </c>
      <c r="N7" s="9">
        <v>0</v>
      </c>
      <c r="O7" s="15" t="s">
        <v>1</v>
      </c>
      <c r="P7" s="15" t="s">
        <v>17</v>
      </c>
    </row>
    <row r="8" spans="1:16" s="15" customFormat="1" ht="60" customHeight="1">
      <c r="A8" s="16"/>
      <c r="B8" s="2" t="s">
        <v>30</v>
      </c>
      <c r="C8" s="1" t="s">
        <v>16</v>
      </c>
      <c r="D8" s="21">
        <v>44477</v>
      </c>
      <c r="E8" s="2" t="s">
        <v>31</v>
      </c>
      <c r="F8" s="3">
        <v>2010701024476</v>
      </c>
      <c r="G8" s="4" t="s">
        <v>32</v>
      </c>
      <c r="H8" s="5" t="s">
        <v>25</v>
      </c>
      <c r="I8" s="5">
        <v>9336896</v>
      </c>
      <c r="J8" s="6" t="s">
        <v>26</v>
      </c>
      <c r="K8" s="7" t="s">
        <v>1</v>
      </c>
      <c r="L8" s="7">
        <v>0</v>
      </c>
      <c r="M8" s="8" t="s">
        <v>1</v>
      </c>
      <c r="N8" s="9">
        <v>0</v>
      </c>
      <c r="O8" s="15" t="s">
        <v>1</v>
      </c>
      <c r="P8" s="15" t="s">
        <v>17</v>
      </c>
    </row>
    <row r="9" spans="1:16" s="15" customFormat="1" ht="60" customHeight="1">
      <c r="A9" s="16"/>
      <c r="B9" s="2" t="s">
        <v>33</v>
      </c>
      <c r="C9" s="1" t="s">
        <v>16</v>
      </c>
      <c r="D9" s="21">
        <v>44477</v>
      </c>
      <c r="E9" s="2" t="s">
        <v>18</v>
      </c>
      <c r="F9" s="3">
        <v>1020001071491</v>
      </c>
      <c r="G9" s="4" t="s">
        <v>24</v>
      </c>
      <c r="H9" s="5" t="s">
        <v>25</v>
      </c>
      <c r="I9" s="5">
        <v>5458200</v>
      </c>
      <c r="J9" s="6" t="s">
        <v>26</v>
      </c>
      <c r="K9" s="7" t="s">
        <v>1</v>
      </c>
      <c r="L9" s="7">
        <v>0</v>
      </c>
      <c r="M9" s="8" t="s">
        <v>1</v>
      </c>
      <c r="N9" s="9">
        <v>0</v>
      </c>
      <c r="O9" s="15" t="s">
        <v>1</v>
      </c>
      <c r="P9" s="15" t="s">
        <v>17</v>
      </c>
    </row>
    <row r="10" spans="1:16" s="15" customFormat="1" ht="60" customHeight="1">
      <c r="A10" s="16"/>
      <c r="B10" s="2" t="s">
        <v>34</v>
      </c>
      <c r="C10" s="1" t="s">
        <v>16</v>
      </c>
      <c r="D10" s="21">
        <v>44477</v>
      </c>
      <c r="E10" s="2" t="s">
        <v>35</v>
      </c>
      <c r="F10" s="3">
        <v>3010401047520</v>
      </c>
      <c r="G10" s="4" t="s">
        <v>24</v>
      </c>
      <c r="H10" s="5" t="s">
        <v>25</v>
      </c>
      <c r="I10" s="5">
        <v>9820800</v>
      </c>
      <c r="J10" s="6" t="s">
        <v>26</v>
      </c>
      <c r="K10" s="7" t="s">
        <v>1</v>
      </c>
      <c r="L10" s="7">
        <v>0</v>
      </c>
      <c r="M10" s="8" t="s">
        <v>1</v>
      </c>
      <c r="N10" s="9">
        <v>0</v>
      </c>
      <c r="O10" s="15" t="s">
        <v>1</v>
      </c>
      <c r="P10" s="15" t="s">
        <v>17</v>
      </c>
    </row>
    <row r="11" spans="1:16" s="15" customFormat="1" ht="60" customHeight="1">
      <c r="A11" s="16"/>
      <c r="B11" s="2" t="s">
        <v>36</v>
      </c>
      <c r="C11" s="1" t="s">
        <v>16</v>
      </c>
      <c r="D11" s="21">
        <v>44477</v>
      </c>
      <c r="E11" s="2" t="s">
        <v>37</v>
      </c>
      <c r="F11" s="3">
        <v>2010001049249</v>
      </c>
      <c r="G11" s="4" t="s">
        <v>24</v>
      </c>
      <c r="H11" s="5" t="s">
        <v>25</v>
      </c>
      <c r="I11" s="5" t="s">
        <v>38</v>
      </c>
      <c r="J11" s="6" t="s">
        <v>26</v>
      </c>
      <c r="K11" s="7" t="s">
        <v>1</v>
      </c>
      <c r="L11" s="7">
        <v>0</v>
      </c>
      <c r="M11" s="8" t="s">
        <v>1</v>
      </c>
      <c r="N11" s="9" t="s">
        <v>39</v>
      </c>
      <c r="O11" s="15" t="s">
        <v>40</v>
      </c>
      <c r="P11" s="15" t="s">
        <v>17</v>
      </c>
    </row>
    <row r="12" spans="1:16" s="15" customFormat="1" ht="60" customHeight="1">
      <c r="A12" s="16"/>
      <c r="B12" s="2" t="s">
        <v>41</v>
      </c>
      <c r="C12" s="1" t="s">
        <v>16</v>
      </c>
      <c r="D12" s="21">
        <v>44477</v>
      </c>
      <c r="E12" s="2" t="s">
        <v>20</v>
      </c>
      <c r="F12" s="3">
        <v>4120001086023</v>
      </c>
      <c r="G12" s="4" t="s">
        <v>24</v>
      </c>
      <c r="H12" s="5" t="s">
        <v>25</v>
      </c>
      <c r="I12" s="5" t="s">
        <v>42</v>
      </c>
      <c r="J12" s="6" t="s">
        <v>26</v>
      </c>
      <c r="K12" s="7" t="s">
        <v>1</v>
      </c>
      <c r="L12" s="7">
        <v>0</v>
      </c>
      <c r="M12" s="8" t="s">
        <v>1</v>
      </c>
      <c r="N12" s="9" t="s">
        <v>43</v>
      </c>
      <c r="O12" s="15" t="s">
        <v>40</v>
      </c>
      <c r="P12" s="15" t="s">
        <v>17</v>
      </c>
    </row>
    <row r="13" spans="1:16" s="15" customFormat="1" ht="60" customHeight="1">
      <c r="A13" s="16"/>
      <c r="B13" s="2" t="s">
        <v>44</v>
      </c>
      <c r="C13" s="1" t="s">
        <v>16</v>
      </c>
      <c r="D13" s="21">
        <v>44477</v>
      </c>
      <c r="E13" s="2" t="s">
        <v>45</v>
      </c>
      <c r="F13" s="3">
        <v>2120001039189</v>
      </c>
      <c r="G13" s="4" t="s">
        <v>24</v>
      </c>
      <c r="H13" s="5" t="s">
        <v>25</v>
      </c>
      <c r="I13" s="5" t="s">
        <v>42</v>
      </c>
      <c r="J13" s="6" t="s">
        <v>26</v>
      </c>
      <c r="K13" s="7" t="s">
        <v>1</v>
      </c>
      <c r="L13" s="7">
        <v>0</v>
      </c>
      <c r="M13" s="8" t="s">
        <v>1</v>
      </c>
      <c r="N13" s="9" t="s">
        <v>46</v>
      </c>
      <c r="O13" s="15" t="s">
        <v>40</v>
      </c>
      <c r="P13" s="15" t="s">
        <v>17</v>
      </c>
    </row>
    <row r="14" spans="1:16" s="15" customFormat="1" ht="60" customHeight="1">
      <c r="A14" s="16"/>
      <c r="B14" s="2" t="s">
        <v>47</v>
      </c>
      <c r="C14" s="1" t="s">
        <v>16</v>
      </c>
      <c r="D14" s="21">
        <v>44477</v>
      </c>
      <c r="E14" s="2" t="s">
        <v>48</v>
      </c>
      <c r="F14" s="3">
        <v>2011401007085</v>
      </c>
      <c r="G14" s="4" t="s">
        <v>24</v>
      </c>
      <c r="H14" s="5" t="s">
        <v>25</v>
      </c>
      <c r="I14" s="5" t="s">
        <v>49</v>
      </c>
      <c r="J14" s="6" t="s">
        <v>26</v>
      </c>
      <c r="K14" s="7" t="s">
        <v>1</v>
      </c>
      <c r="L14" s="7">
        <v>0</v>
      </c>
      <c r="M14" s="8" t="s">
        <v>1</v>
      </c>
      <c r="N14" s="9" t="s">
        <v>50</v>
      </c>
      <c r="O14" s="15" t="s">
        <v>40</v>
      </c>
      <c r="P14" s="15" t="s">
        <v>17</v>
      </c>
    </row>
    <row r="15" spans="1:16" s="15" customFormat="1" ht="60" customHeight="1">
      <c r="A15" s="16"/>
      <c r="B15" s="2" t="s">
        <v>51</v>
      </c>
      <c r="C15" s="1" t="s">
        <v>16</v>
      </c>
      <c r="D15" s="21">
        <v>44477</v>
      </c>
      <c r="E15" s="2" t="s">
        <v>52</v>
      </c>
      <c r="F15" s="3">
        <v>8430001005435</v>
      </c>
      <c r="G15" s="4" t="s">
        <v>24</v>
      </c>
      <c r="H15" s="5" t="s">
        <v>25</v>
      </c>
      <c r="I15" s="5" t="s">
        <v>53</v>
      </c>
      <c r="J15" s="6" t="s">
        <v>26</v>
      </c>
      <c r="K15" s="7" t="s">
        <v>1</v>
      </c>
      <c r="L15" s="7">
        <v>0</v>
      </c>
      <c r="M15" s="8" t="s">
        <v>1</v>
      </c>
      <c r="N15" s="9" t="s">
        <v>54</v>
      </c>
      <c r="O15" s="15" t="s">
        <v>40</v>
      </c>
      <c r="P15" s="15" t="s">
        <v>17</v>
      </c>
    </row>
    <row r="16" spans="1:16" s="15" customFormat="1" ht="60" customHeight="1">
      <c r="A16" s="16"/>
      <c r="B16" s="2" t="s">
        <v>55</v>
      </c>
      <c r="C16" s="1" t="s">
        <v>28</v>
      </c>
      <c r="D16" s="21">
        <v>44481</v>
      </c>
      <c r="E16" s="2" t="s">
        <v>56</v>
      </c>
      <c r="F16" s="3">
        <v>9011101033243</v>
      </c>
      <c r="G16" s="4" t="s">
        <v>24</v>
      </c>
      <c r="H16" s="5" t="s">
        <v>25</v>
      </c>
      <c r="I16" s="5">
        <v>5868677</v>
      </c>
      <c r="J16" s="6" t="s">
        <v>26</v>
      </c>
      <c r="K16" s="7" t="s">
        <v>1</v>
      </c>
      <c r="L16" s="7">
        <v>0</v>
      </c>
      <c r="M16" s="8" t="s">
        <v>1</v>
      </c>
      <c r="N16" s="9">
        <v>0</v>
      </c>
      <c r="O16" s="15" t="s">
        <v>1</v>
      </c>
      <c r="P16" s="15" t="s">
        <v>17</v>
      </c>
    </row>
    <row r="17" spans="1:16" s="15" customFormat="1" ht="60" customHeight="1">
      <c r="A17" s="16"/>
      <c r="B17" s="2" t="s">
        <v>57</v>
      </c>
      <c r="C17" s="1" t="s">
        <v>16</v>
      </c>
      <c r="D17" s="21">
        <v>44481</v>
      </c>
      <c r="E17" s="2" t="s">
        <v>21</v>
      </c>
      <c r="F17" s="3">
        <v>3130001021789</v>
      </c>
      <c r="G17" s="4" t="s">
        <v>24</v>
      </c>
      <c r="H17" s="5" t="s">
        <v>25</v>
      </c>
      <c r="I17" s="5">
        <v>6966016</v>
      </c>
      <c r="J17" s="6" t="s">
        <v>26</v>
      </c>
      <c r="K17" s="7" t="s">
        <v>1</v>
      </c>
      <c r="L17" s="7">
        <v>0</v>
      </c>
      <c r="M17" s="8" t="s">
        <v>1</v>
      </c>
      <c r="N17" s="9">
        <v>0</v>
      </c>
      <c r="O17" s="15" t="s">
        <v>1</v>
      </c>
      <c r="P17" s="15" t="s">
        <v>17</v>
      </c>
    </row>
    <row r="18" spans="1:16" s="15" customFormat="1" ht="60" customHeight="1">
      <c r="A18" s="16"/>
      <c r="B18" s="2" t="s">
        <v>58</v>
      </c>
      <c r="C18" s="1" t="s">
        <v>28</v>
      </c>
      <c r="D18" s="21">
        <v>44484</v>
      </c>
      <c r="E18" s="2" t="s">
        <v>59</v>
      </c>
      <c r="F18" s="3">
        <v>7010401022916</v>
      </c>
      <c r="G18" s="4" t="s">
        <v>24</v>
      </c>
      <c r="H18" s="5" t="s">
        <v>25</v>
      </c>
      <c r="I18" s="5">
        <v>3039960</v>
      </c>
      <c r="J18" s="6" t="s">
        <v>26</v>
      </c>
      <c r="K18" s="7" t="s">
        <v>1</v>
      </c>
      <c r="L18" s="7">
        <v>0</v>
      </c>
      <c r="M18" s="8" t="s">
        <v>1</v>
      </c>
      <c r="N18" s="9">
        <v>0</v>
      </c>
      <c r="O18" s="15" t="s">
        <v>1</v>
      </c>
      <c r="P18" s="15" t="s">
        <v>17</v>
      </c>
    </row>
    <row r="19" spans="1:16" s="15" customFormat="1" ht="60" customHeight="1">
      <c r="A19" s="16"/>
      <c r="B19" s="2" t="s">
        <v>60</v>
      </c>
      <c r="C19" s="1" t="s">
        <v>28</v>
      </c>
      <c r="D19" s="21">
        <v>44491</v>
      </c>
      <c r="E19" s="2" t="s">
        <v>61</v>
      </c>
      <c r="F19" s="3">
        <v>1010401006180</v>
      </c>
      <c r="G19" s="4" t="s">
        <v>24</v>
      </c>
      <c r="H19" s="5" t="s">
        <v>25</v>
      </c>
      <c r="I19" s="5">
        <v>18478136</v>
      </c>
      <c r="J19" s="6" t="s">
        <v>26</v>
      </c>
      <c r="K19" s="7" t="s">
        <v>1</v>
      </c>
      <c r="L19" s="7">
        <v>0</v>
      </c>
      <c r="M19" s="8" t="s">
        <v>1</v>
      </c>
      <c r="N19" s="9">
        <v>0</v>
      </c>
      <c r="O19" s="15" t="s">
        <v>1</v>
      </c>
      <c r="P19" s="15" t="s">
        <v>17</v>
      </c>
    </row>
    <row r="20" spans="1:16" s="15" customFormat="1" ht="60" customHeight="1">
      <c r="A20" s="16"/>
      <c r="B20" s="2" t="s">
        <v>62</v>
      </c>
      <c r="C20" s="1" t="s">
        <v>16</v>
      </c>
      <c r="D20" s="21">
        <v>44491</v>
      </c>
      <c r="E20" s="2" t="s">
        <v>63</v>
      </c>
      <c r="F20" s="3">
        <v>7370001002729</v>
      </c>
      <c r="G20" s="4" t="s">
        <v>24</v>
      </c>
      <c r="H20" s="5" t="s">
        <v>25</v>
      </c>
      <c r="I20" s="5" t="s">
        <v>64</v>
      </c>
      <c r="J20" s="6" t="s">
        <v>26</v>
      </c>
      <c r="K20" s="7" t="s">
        <v>1</v>
      </c>
      <c r="L20" s="7">
        <v>0</v>
      </c>
      <c r="M20" s="8" t="s">
        <v>1</v>
      </c>
      <c r="N20" s="9" t="s">
        <v>65</v>
      </c>
      <c r="O20" s="15" t="s">
        <v>40</v>
      </c>
      <c r="P20" s="15" t="s">
        <v>17</v>
      </c>
    </row>
    <row r="21" spans="1:16" s="15" customFormat="1" ht="60" customHeight="1">
      <c r="A21" s="16"/>
      <c r="B21" s="2" t="s">
        <v>66</v>
      </c>
      <c r="C21" s="1" t="s">
        <v>16</v>
      </c>
      <c r="D21" s="21">
        <v>44491</v>
      </c>
      <c r="E21" s="2" t="s">
        <v>63</v>
      </c>
      <c r="F21" s="3">
        <v>7370001002729</v>
      </c>
      <c r="G21" s="4" t="s">
        <v>24</v>
      </c>
      <c r="H21" s="5" t="s">
        <v>25</v>
      </c>
      <c r="I21" s="5" t="s">
        <v>64</v>
      </c>
      <c r="J21" s="6" t="s">
        <v>26</v>
      </c>
      <c r="K21" s="7" t="s">
        <v>1</v>
      </c>
      <c r="L21" s="7">
        <v>0</v>
      </c>
      <c r="M21" s="8" t="s">
        <v>1</v>
      </c>
      <c r="N21" s="9" t="s">
        <v>67</v>
      </c>
      <c r="O21" s="15" t="s">
        <v>40</v>
      </c>
      <c r="P21" s="15" t="s">
        <v>17</v>
      </c>
    </row>
    <row r="22" spans="1:16" s="15" customFormat="1" ht="60" customHeight="1">
      <c r="A22" s="16"/>
      <c r="B22" s="2" t="s">
        <v>68</v>
      </c>
      <c r="C22" s="1" t="s">
        <v>16</v>
      </c>
      <c r="D22" s="21">
        <v>44491</v>
      </c>
      <c r="E22" s="2" t="s">
        <v>69</v>
      </c>
      <c r="F22" s="3">
        <v>2120001039189</v>
      </c>
      <c r="G22" s="4" t="s">
        <v>24</v>
      </c>
      <c r="H22" s="5" t="s">
        <v>25</v>
      </c>
      <c r="I22" s="5" t="s">
        <v>70</v>
      </c>
      <c r="J22" s="6" t="s">
        <v>26</v>
      </c>
      <c r="K22" s="7" t="s">
        <v>1</v>
      </c>
      <c r="L22" s="7">
        <v>0</v>
      </c>
      <c r="M22" s="8" t="s">
        <v>1</v>
      </c>
      <c r="N22" s="9" t="s">
        <v>71</v>
      </c>
      <c r="O22" s="15" t="s">
        <v>40</v>
      </c>
      <c r="P22" s="15" t="s">
        <v>17</v>
      </c>
    </row>
    <row r="23" spans="1:16" s="15" customFormat="1" ht="60" customHeight="1">
      <c r="A23" s="16"/>
      <c r="B23" s="2" t="s">
        <v>72</v>
      </c>
      <c r="C23" s="1" t="s">
        <v>28</v>
      </c>
      <c r="D23" s="21">
        <v>44495</v>
      </c>
      <c r="E23" s="2" t="s">
        <v>73</v>
      </c>
      <c r="F23" s="3">
        <v>2100001022155</v>
      </c>
      <c r="G23" s="4" t="s">
        <v>24</v>
      </c>
      <c r="H23" s="5" t="s">
        <v>25</v>
      </c>
      <c r="I23" s="5">
        <v>7677945</v>
      </c>
      <c r="J23" s="6" t="s">
        <v>26</v>
      </c>
      <c r="K23" s="7" t="s">
        <v>1</v>
      </c>
      <c r="L23" s="7">
        <v>0</v>
      </c>
      <c r="M23" s="8" t="s">
        <v>1</v>
      </c>
      <c r="N23" s="9">
        <v>0</v>
      </c>
      <c r="O23" s="15" t="s">
        <v>1</v>
      </c>
      <c r="P23" s="15" t="s">
        <v>17</v>
      </c>
    </row>
    <row r="24" spans="1:16" s="15" customFormat="1" ht="60" customHeight="1">
      <c r="A24" s="16"/>
      <c r="B24" s="2" t="s">
        <v>74</v>
      </c>
      <c r="C24" s="1" t="s">
        <v>16</v>
      </c>
      <c r="D24" s="21">
        <v>44498</v>
      </c>
      <c r="E24" s="2" t="s">
        <v>75</v>
      </c>
      <c r="F24" s="3">
        <v>6010001011007</v>
      </c>
      <c r="G24" s="4" t="s">
        <v>24</v>
      </c>
      <c r="H24" s="5" t="s">
        <v>25</v>
      </c>
      <c r="I24" s="5">
        <v>6600000</v>
      </c>
      <c r="J24" s="6" t="s">
        <v>26</v>
      </c>
      <c r="K24" s="7" t="s">
        <v>1</v>
      </c>
      <c r="L24" s="7">
        <v>0</v>
      </c>
      <c r="M24" s="8" t="s">
        <v>1</v>
      </c>
      <c r="N24" s="9">
        <v>0</v>
      </c>
      <c r="O24" s="15" t="s">
        <v>1</v>
      </c>
      <c r="P24" s="15" t="s">
        <v>17</v>
      </c>
    </row>
    <row r="25" spans="1:16" s="15" customFormat="1" ht="60" customHeight="1">
      <c r="A25" s="16"/>
      <c r="B25" s="2" t="s">
        <v>76</v>
      </c>
      <c r="C25" s="1" t="s">
        <v>28</v>
      </c>
      <c r="D25" s="21">
        <v>44498</v>
      </c>
      <c r="E25" s="2" t="s">
        <v>19</v>
      </c>
      <c r="F25" s="3">
        <v>8010601034867</v>
      </c>
      <c r="G25" s="4" t="s">
        <v>24</v>
      </c>
      <c r="H25" s="5" t="s">
        <v>25</v>
      </c>
      <c r="I25" s="5">
        <v>18507511</v>
      </c>
      <c r="J25" s="6" t="s">
        <v>26</v>
      </c>
      <c r="K25" s="7" t="s">
        <v>1</v>
      </c>
      <c r="L25" s="7">
        <v>0</v>
      </c>
      <c r="M25" s="8" t="s">
        <v>1</v>
      </c>
      <c r="N25" s="9">
        <v>0</v>
      </c>
      <c r="O25" s="15" t="s">
        <v>1</v>
      </c>
      <c r="P25" s="15" t="s">
        <v>17</v>
      </c>
    </row>
    <row r="26" spans="1:16" s="15" customFormat="1" ht="60" customHeight="1">
      <c r="A26" s="16"/>
      <c r="B26" s="2" t="str">
        <f>IF(A26="","",VLOOKUP(A26,#REF!,5,FALSE))</f>
        <v/>
      </c>
      <c r="C26" s="1" t="str">
        <f>IF(A26="","",VLOOKUP(A26,#REF!,6,FALSE))</f>
        <v/>
      </c>
      <c r="D26" s="21" t="str">
        <f>IF(A26="","",VLOOKUP(A26,#REF!,9,FALSE))</f>
        <v/>
      </c>
      <c r="E26" s="2" t="str">
        <f>IF(A26="","",VLOOKUP(A26,#REF!,10,FALSE))</f>
        <v/>
      </c>
      <c r="F26" s="3" t="str">
        <f>IF(A26="","",VLOOKUP(A26,#REF!,11,FALSE))</f>
        <v/>
      </c>
      <c r="G26" s="4" t="str">
        <f>IF(A26="","",IF(VLOOKUP(A26,#REF!,12,FALSE)="②一般競争入札（総合評価方式）","一般競争入札"&amp;CHAR(10)&amp;"（総合評価方式）","一般競争入札"))</f>
        <v/>
      </c>
      <c r="H26" s="5" t="str">
        <f>IF(A26="","",IF(VLOOKUP(A26,#REF!,14,FALSE)="他官署で調達手続きを実施のため","他官署で調達手続きを実施のため",IF(VLOOKUP(A26,#REF!,21,FALSE)="②同種の他の契約の予定価格を類推されるおそれがあるため公表しない","同種の他の契約の予定価格を類推されるおそれがあるため公表しない",IF(VLOOKUP(A26,#REF!,21,FALSE)="－","－",IF(VLOOKUP(A26,#REF!,7,FALSE)&lt;&gt;"",TEXT(VLOOKUP(A26,#REF!,14,FALSE),"#,##0円")&amp;CHAR(10)&amp;"(A)",VLOOKUP(A26,#REF!,14,FALSE))))))</f>
        <v/>
      </c>
      <c r="I26" s="5" t="str">
        <f>IF(A26="","",VLOOKUP(A26,#REF!,15,FALSE))</f>
        <v/>
      </c>
      <c r="J26" s="6" t="str">
        <f>IF(A26="","",IF(VLOOKUP(A26,#REF!,14,FALSE)="他官署で調達手続きを実施のため","－",IF(VLOOKUP(A26,#REF!,21,FALSE)="②同種の他の契約の予定価格を類推されるおそれがあるため公表しない","－",IF(VLOOKUP(A26,#REF!,21,FALSE)="－","－",IF(VLOOKUP(A26,#REF!,7,FALSE)&lt;&gt;"",TEXT(VLOOKUP(A26,#REF!,17,FALSE),"#.0%")&amp;CHAR(10)&amp;"(B/A×100)",VLOOKUP(A26,#REF!,17,FALSE))))))</f>
        <v/>
      </c>
      <c r="K26" s="7" t="str">
        <f>IF(A26="","",IF(VLOOKUP(A26,#REF!,27,FALSE)="①公益社団法人","公社",IF(VLOOKUP(A26,#REF!,27,FALSE)="②公益財団法人","公財","")))</f>
        <v/>
      </c>
      <c r="L26" s="7" t="str">
        <f>IF(A26="","",VLOOKUP(A26,#REF!,28,FALSE))</f>
        <v/>
      </c>
      <c r="M26" s="8" t="str">
        <f>IF(A26="","",IF(VLOOKUP(A26,#REF!,28,FALSE)="国所管",VLOOKUP(A26,#REF!,22,FALSE),""))</f>
        <v/>
      </c>
      <c r="N26" s="9" t="str">
        <f>IF(A26="","",IF(AND(P26="○",O26="分担契約/単価契約"),"単価契約"&amp;CHAR(10)&amp;"予定調達総額 "&amp;TEXT(VLOOKUP(A26,#REF!,16,FALSE),"#,##0円")&amp;"(B)"&amp;CHAR(10)&amp;"分担契約"&amp;CHAR(10)&amp;VLOOKUP(A26,#REF!,32,FALSE),IF(AND(P26="○",O26="分担契約"),"分担契約"&amp;CHAR(10)&amp;"契約総額 "&amp;TEXT(VLOOKUP(A26,#REF!,16,FALSE),"#,##0円")&amp;"(B)"&amp;CHAR(10)&amp;VLOOKUP(A26,#REF!,32,FALSE),(IF(O26="分担契約/単価契約","単価契約"&amp;CHAR(10)&amp;"予定調達総額 "&amp;TEXT(VLOOKUP(A26,#REF!,16,FALSE),"#,##0円")&amp;CHAR(10)&amp;"分担契約"&amp;CHAR(10)&amp;VLOOKUP(A26,#REF!,32,FALSE),IF(O26="分担契約","分担契約"&amp;CHAR(10)&amp;"契約総額 "&amp;TEXT(VLOOKUP(A26,#REF!,16,FALSE),"#,##0円")&amp;CHAR(10)&amp;VLOOKUP(A26,#REF!,32,FALSE),IF(O26="単価契約","単価契約"&amp;CHAR(10)&amp;"予定調達総額 "&amp;TEXT(VLOOKUP(A26,#REF!,16,FALSE),"#,##0円")&amp;CHAR(10)&amp;VLOOKUP(A26,#REF!,32,FALSE),VLOOKUP(A26,#REF!,32,FALSE))))))))</f>
        <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tr">
        <f>IF(A27="","",VLOOKUP(A27,#REF!,5,FALSE))</f>
        <v/>
      </c>
      <c r="C27" s="1" t="str">
        <f>IF(A27="","",VLOOKUP(A27,#REF!,6,FALSE))</f>
        <v/>
      </c>
      <c r="D27" s="21" t="str">
        <f>IF(A27="","",VLOOKUP(A27,#REF!,9,FALSE))</f>
        <v/>
      </c>
      <c r="E27" s="2" t="str">
        <f>IF(A27="","",VLOOKUP(A27,#REF!,10,FALSE))</f>
        <v/>
      </c>
      <c r="F27" s="3" t="str">
        <f>IF(A27="","",VLOOKUP(A27,#REF!,11,FALSE))</f>
        <v/>
      </c>
      <c r="G27" s="4" t="str">
        <f>IF(A27="","",IF(VLOOKUP(A27,#REF!,12,FALSE)="②一般競争入札（総合評価方式）","一般競争入札"&amp;CHAR(10)&amp;"（総合評価方式）","一般競争入札"))</f>
        <v/>
      </c>
      <c r="H27" s="5" t="str">
        <f>IF(A27="","",IF(VLOOKUP(A27,#REF!,14,FALSE)="他官署で調達手続きを実施のため","他官署で調達手続きを実施のため",IF(VLOOKUP(A27,#REF!,21,FALSE)="②同種の他の契約の予定価格を類推されるおそれがあるため公表しない","同種の他の契約の予定価格を類推されるおそれがあるため公表しない",IF(VLOOKUP(A27,#REF!,21,FALSE)="－","－",IF(VLOOKUP(A27,#REF!,7,FALSE)&lt;&gt;"",TEXT(VLOOKUP(A27,#REF!,14,FALSE),"#,##0円")&amp;CHAR(10)&amp;"(A)",VLOOKUP(A27,#REF!,14,FALSE))))))</f>
        <v/>
      </c>
      <c r="I27" s="5" t="str">
        <f>IF(A27="","",VLOOKUP(A27,#REF!,15,FALSE))</f>
        <v/>
      </c>
      <c r="J27" s="6" t="str">
        <f>IF(A27="","",IF(VLOOKUP(A27,#REF!,14,FALSE)="他官署で調達手続きを実施のため","－",IF(VLOOKUP(A27,#REF!,21,FALSE)="②同種の他の契約の予定価格を類推されるおそれがあるため公表しない","－",IF(VLOOKUP(A27,#REF!,21,FALSE)="－","－",IF(VLOOKUP(A27,#REF!,7,FALSE)&lt;&gt;"",TEXT(VLOOKUP(A27,#REF!,17,FALSE),"#.0%")&amp;CHAR(10)&amp;"(B/A×100)",VLOOKUP(A27,#REF!,17,FALSE))))))</f>
        <v/>
      </c>
      <c r="K27" s="7" t="str">
        <f>IF(A27="","",IF(VLOOKUP(A27,#REF!,27,FALSE)="①公益社団法人","公社",IF(VLOOKUP(A27,#REF!,27,FALSE)="②公益財団法人","公財","")))</f>
        <v/>
      </c>
      <c r="L27" s="7" t="str">
        <f>IF(A27="","",VLOOKUP(A27,#REF!,28,FALSE))</f>
        <v/>
      </c>
      <c r="M27" s="8" t="str">
        <f>IF(A27="","",IF(VLOOKUP(A27,#REF!,28,FALSE)="国所管",VLOOKUP(A27,#REF!,22,FALSE),""))</f>
        <v/>
      </c>
      <c r="N27" s="9" t="str">
        <f>IF(A27="","",IF(AND(P27="○",O27="分担契約/単価契約"),"単価契約"&amp;CHAR(10)&amp;"予定調達総額 "&amp;TEXT(VLOOKUP(A27,#REF!,16,FALSE),"#,##0円")&amp;"(B)"&amp;CHAR(10)&amp;"分担契約"&amp;CHAR(10)&amp;VLOOKUP(A27,#REF!,32,FALSE),IF(AND(P27="○",O27="分担契約"),"分担契約"&amp;CHAR(10)&amp;"契約総額 "&amp;TEXT(VLOOKUP(A27,#REF!,16,FALSE),"#,##0円")&amp;"(B)"&amp;CHAR(10)&amp;VLOOKUP(A27,#REF!,32,FALSE),(IF(O27="分担契約/単価契約","単価契約"&amp;CHAR(10)&amp;"予定調達総額 "&amp;TEXT(VLOOKUP(A27,#REF!,16,FALSE),"#,##0円")&amp;CHAR(10)&amp;"分担契約"&amp;CHAR(10)&amp;VLOOKUP(A27,#REF!,32,FALSE),IF(O27="分担契約","分担契約"&amp;CHAR(10)&amp;"契約総額 "&amp;TEXT(VLOOKUP(A27,#REF!,16,FALSE),"#,##0円")&amp;CHAR(10)&amp;VLOOKUP(A27,#REF!,32,FALSE),IF(O27="単価契約","単価契約"&amp;CHAR(10)&amp;"予定調達総額 "&amp;TEXT(VLOOKUP(A27,#REF!,16,FALSE),"#,##0円")&amp;CHAR(10)&amp;VLOOKUP(A27,#REF!,32,FALSE),VLOOKUP(A27,#REF!,32,FALSE))))))))</f>
        <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2021-11-24T07:12:05Z</dcterms:modified>
</cp:coreProperties>
</file>