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107\Desktop\"/>
    </mc:Choice>
  </mc:AlternateContent>
  <bookViews>
    <workbookView xWindow="0" yWindow="0" windowWidth="15345" windowHeight="4110"/>
  </bookViews>
  <sheets>
    <sheet name="別紙様式１"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[2]契約状況コード表!$F$5:$F$9</definedName>
    <definedName name="aaaa">[2]契約状況コード表!$G$5:$G$6</definedName>
    <definedName name="_xlnm.Print_Area" localSheetId="0">別紙様式１!$B$1:$N$108</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8" i="2" l="1"/>
  <c r="H108" i="2" s="1"/>
  <c r="A107" i="2"/>
  <c r="A106" i="2"/>
  <c r="I106" i="2" s="1"/>
  <c r="A105" i="2"/>
  <c r="A104" i="2"/>
  <c r="I104" i="2" s="1"/>
  <c r="A103" i="2"/>
  <c r="A102" i="2"/>
  <c r="I102" i="2" s="1"/>
  <c r="A101" i="2"/>
  <c r="A100" i="2"/>
  <c r="I100" i="2" s="1"/>
  <c r="A99" i="2"/>
  <c r="A98" i="2"/>
  <c r="I98" i="2" s="1"/>
  <c r="A97" i="2"/>
  <c r="A96" i="2"/>
  <c r="I96" i="2" s="1"/>
  <c r="A95" i="2"/>
  <c r="A94" i="2"/>
  <c r="I94" i="2" s="1"/>
  <c r="A93" i="2"/>
  <c r="A92" i="2"/>
  <c r="I92" i="2" s="1"/>
  <c r="A91" i="2"/>
  <c r="A90" i="2"/>
  <c r="I90" i="2" s="1"/>
  <c r="J89" i="2"/>
  <c r="E89" i="2"/>
  <c r="A89" i="2"/>
  <c r="P89" i="2" s="1"/>
  <c r="P88" i="2"/>
  <c r="J88" i="2"/>
  <c r="E88" i="2"/>
  <c r="A88" i="2"/>
  <c r="F88" i="2" s="1"/>
  <c r="P87" i="2"/>
  <c r="L87" i="2"/>
  <c r="K87" i="2"/>
  <c r="H87" i="2"/>
  <c r="G87" i="2"/>
  <c r="D87" i="2"/>
  <c r="C87" i="2"/>
  <c r="A87" i="2"/>
  <c r="O87" i="2" s="1"/>
  <c r="P86" i="2"/>
  <c r="M86" i="2"/>
  <c r="K86" i="2"/>
  <c r="H86" i="2"/>
  <c r="E86" i="2"/>
  <c r="C86" i="2"/>
  <c r="A86" i="2"/>
  <c r="O86" i="2" s="1"/>
  <c r="P85" i="2"/>
  <c r="M85" i="2"/>
  <c r="K85" i="2"/>
  <c r="H85" i="2"/>
  <c r="E85" i="2"/>
  <c r="C85" i="2"/>
  <c r="A85" i="2"/>
  <c r="O85" i="2" s="1"/>
  <c r="P84" i="2"/>
  <c r="M84" i="2"/>
  <c r="K84" i="2"/>
  <c r="H84" i="2"/>
  <c r="E84" i="2"/>
  <c r="C84" i="2"/>
  <c r="A84" i="2"/>
  <c r="O84" i="2" s="1"/>
  <c r="P83" i="2"/>
  <c r="M83" i="2"/>
  <c r="K83" i="2"/>
  <c r="H83" i="2"/>
  <c r="E83" i="2"/>
  <c r="C83" i="2"/>
  <c r="A83" i="2"/>
  <c r="O83" i="2" s="1"/>
  <c r="P82" i="2"/>
  <c r="M82" i="2"/>
  <c r="K82" i="2"/>
  <c r="H82" i="2"/>
  <c r="E82" i="2"/>
  <c r="C82" i="2"/>
  <c r="A82" i="2"/>
  <c r="O82" i="2" s="1"/>
  <c r="P81" i="2"/>
  <c r="M81" i="2"/>
  <c r="K81" i="2"/>
  <c r="H81" i="2"/>
  <c r="E81" i="2"/>
  <c r="C81" i="2"/>
  <c r="A81" i="2"/>
  <c r="O81" i="2" s="1"/>
  <c r="P80" i="2"/>
  <c r="M80" i="2"/>
  <c r="K80" i="2"/>
  <c r="H80" i="2"/>
  <c r="E80" i="2"/>
  <c r="C80" i="2"/>
  <c r="A80" i="2"/>
  <c r="O80" i="2" s="1"/>
  <c r="P79" i="2"/>
  <c r="M79" i="2"/>
  <c r="K79" i="2"/>
  <c r="H79" i="2"/>
  <c r="E79" i="2"/>
  <c r="C79" i="2"/>
  <c r="A79" i="2"/>
  <c r="O79" i="2" s="1"/>
  <c r="P78" i="2"/>
  <c r="M78" i="2"/>
  <c r="K78" i="2"/>
  <c r="H78" i="2"/>
  <c r="E78" i="2"/>
  <c r="C78" i="2"/>
  <c r="A78" i="2"/>
  <c r="O78" i="2" s="1"/>
  <c r="P77" i="2"/>
  <c r="M77" i="2"/>
  <c r="L77" i="2"/>
  <c r="K77" i="2"/>
  <c r="H77" i="2"/>
  <c r="G77" i="2"/>
  <c r="F77" i="2"/>
  <c r="D77" i="2"/>
  <c r="C77" i="2"/>
  <c r="B77" i="2"/>
  <c r="A77" i="2"/>
  <c r="P76" i="2"/>
  <c r="O76" i="2"/>
  <c r="N76" i="2"/>
  <c r="L76" i="2"/>
  <c r="K76" i="2"/>
  <c r="J76" i="2"/>
  <c r="H76" i="2"/>
  <c r="G76" i="2"/>
  <c r="F76" i="2"/>
  <c r="D76" i="2"/>
  <c r="C76" i="2"/>
  <c r="B76" i="2"/>
  <c r="A76" i="2"/>
  <c r="M76" i="2" s="1"/>
  <c r="P75" i="2"/>
  <c r="O75" i="2"/>
  <c r="N75" i="2"/>
  <c r="L75" i="2"/>
  <c r="K75" i="2"/>
  <c r="J75" i="2"/>
  <c r="H75" i="2"/>
  <c r="G75" i="2"/>
  <c r="F75" i="2"/>
  <c r="D75" i="2"/>
  <c r="C75" i="2"/>
  <c r="B75" i="2"/>
  <c r="A75" i="2"/>
  <c r="M75" i="2" s="1"/>
  <c r="P74" i="2"/>
  <c r="O74" i="2"/>
  <c r="N74" i="2"/>
  <c r="L74" i="2"/>
  <c r="K74" i="2"/>
  <c r="J74" i="2"/>
  <c r="H74" i="2"/>
  <c r="G74" i="2"/>
  <c r="F74" i="2"/>
  <c r="D74" i="2"/>
  <c r="C74" i="2"/>
  <c r="B74" i="2"/>
  <c r="A74" i="2"/>
  <c r="M74" i="2" s="1"/>
  <c r="P73" i="2"/>
  <c r="O73" i="2"/>
  <c r="N73" i="2"/>
  <c r="L73" i="2"/>
  <c r="K73" i="2"/>
  <c r="J73" i="2"/>
  <c r="H73" i="2"/>
  <c r="G73" i="2"/>
  <c r="F73" i="2"/>
  <c r="D73" i="2"/>
  <c r="C73" i="2"/>
  <c r="B73" i="2"/>
  <c r="A73" i="2"/>
  <c r="M73" i="2" s="1"/>
  <c r="P72" i="2"/>
  <c r="O72" i="2"/>
  <c r="N72" i="2"/>
  <c r="L72" i="2"/>
  <c r="K72" i="2"/>
  <c r="J72" i="2"/>
  <c r="H72" i="2"/>
  <c r="G72" i="2"/>
  <c r="F72" i="2"/>
  <c r="D72" i="2"/>
  <c r="C72" i="2"/>
  <c r="B72" i="2"/>
  <c r="A72" i="2"/>
  <c r="M72" i="2" s="1"/>
  <c r="P71" i="2"/>
  <c r="O71" i="2"/>
  <c r="N71" i="2"/>
  <c r="L71" i="2"/>
  <c r="K71" i="2"/>
  <c r="J71" i="2"/>
  <c r="H71" i="2"/>
  <c r="G71" i="2"/>
  <c r="F71" i="2"/>
  <c r="D71" i="2"/>
  <c r="C71" i="2"/>
  <c r="B71" i="2"/>
  <c r="A71" i="2"/>
  <c r="M71" i="2" s="1"/>
  <c r="P70" i="2"/>
  <c r="O70" i="2"/>
  <c r="N70" i="2"/>
  <c r="L70" i="2"/>
  <c r="K70" i="2"/>
  <c r="J70" i="2"/>
  <c r="H70" i="2"/>
  <c r="G70" i="2"/>
  <c r="F70" i="2"/>
  <c r="D70" i="2"/>
  <c r="C70" i="2"/>
  <c r="B70" i="2"/>
  <c r="A70" i="2"/>
  <c r="M70" i="2" s="1"/>
  <c r="P69" i="2"/>
  <c r="O69" i="2"/>
  <c r="N69" i="2"/>
  <c r="L69" i="2"/>
  <c r="K69" i="2"/>
  <c r="J69" i="2"/>
  <c r="H69" i="2"/>
  <c r="G69" i="2"/>
  <c r="F69" i="2"/>
  <c r="D69" i="2"/>
  <c r="C69" i="2"/>
  <c r="B69" i="2"/>
  <c r="A69" i="2"/>
  <c r="M69" i="2" s="1"/>
  <c r="P68" i="2"/>
  <c r="O68" i="2"/>
  <c r="N68" i="2"/>
  <c r="L68" i="2"/>
  <c r="K68" i="2"/>
  <c r="J68" i="2"/>
  <c r="H68" i="2"/>
  <c r="G68" i="2"/>
  <c r="F68" i="2"/>
  <c r="D68" i="2"/>
  <c r="C68" i="2"/>
  <c r="B68" i="2"/>
  <c r="A68" i="2"/>
  <c r="M68" i="2" s="1"/>
  <c r="P67" i="2"/>
  <c r="O67" i="2"/>
  <c r="N67" i="2"/>
  <c r="L67" i="2"/>
  <c r="K67" i="2"/>
  <c r="J67" i="2"/>
  <c r="H67" i="2"/>
  <c r="G67" i="2"/>
  <c r="F67" i="2"/>
  <c r="D67" i="2"/>
  <c r="C67" i="2"/>
  <c r="B67" i="2"/>
  <c r="A67" i="2"/>
  <c r="M67" i="2" s="1"/>
  <c r="P66" i="2"/>
  <c r="O66" i="2"/>
  <c r="N66" i="2"/>
  <c r="L66" i="2"/>
  <c r="K66" i="2"/>
  <c r="J66" i="2"/>
  <c r="H66" i="2"/>
  <c r="G66" i="2"/>
  <c r="F66" i="2"/>
  <c r="D66" i="2"/>
  <c r="C66" i="2"/>
  <c r="B66" i="2"/>
  <c r="A66" i="2"/>
  <c r="M66" i="2" s="1"/>
  <c r="P65" i="2"/>
  <c r="O65" i="2"/>
  <c r="N65" i="2"/>
  <c r="L65" i="2"/>
  <c r="K65" i="2"/>
  <c r="J65" i="2"/>
  <c r="H65" i="2"/>
  <c r="G65" i="2"/>
  <c r="F65" i="2"/>
  <c r="D65" i="2"/>
  <c r="C65" i="2"/>
  <c r="B65" i="2"/>
  <c r="A65" i="2"/>
  <c r="M65" i="2" s="1"/>
  <c r="P64" i="2"/>
  <c r="O64" i="2"/>
  <c r="N64" i="2"/>
  <c r="L64" i="2"/>
  <c r="K64" i="2"/>
  <c r="J64" i="2"/>
  <c r="H64" i="2"/>
  <c r="G64" i="2"/>
  <c r="F64" i="2"/>
  <c r="D64" i="2"/>
  <c r="C64" i="2"/>
  <c r="B64" i="2"/>
  <c r="A64" i="2"/>
  <c r="M64" i="2" s="1"/>
  <c r="P63" i="2"/>
  <c r="O63" i="2"/>
  <c r="N63" i="2"/>
  <c r="L63" i="2"/>
  <c r="K63" i="2"/>
  <c r="J63" i="2"/>
  <c r="H63" i="2"/>
  <c r="G63" i="2"/>
  <c r="F63" i="2"/>
  <c r="D63" i="2"/>
  <c r="C63" i="2"/>
  <c r="B63" i="2"/>
  <c r="A63" i="2"/>
  <c r="M63" i="2" s="1"/>
  <c r="P62" i="2"/>
  <c r="O62" i="2"/>
  <c r="N62" i="2"/>
  <c r="L62" i="2"/>
  <c r="K62" i="2"/>
  <c r="J62" i="2"/>
  <c r="H62" i="2"/>
  <c r="G62" i="2"/>
  <c r="F62" i="2"/>
  <c r="D62" i="2"/>
  <c r="C62" i="2"/>
  <c r="B62" i="2"/>
  <c r="A62" i="2"/>
  <c r="M62" i="2" s="1"/>
  <c r="P61" i="2"/>
  <c r="N61" i="2"/>
  <c r="L61" i="2"/>
  <c r="J61" i="2"/>
  <c r="H61" i="2"/>
  <c r="F61" i="2"/>
  <c r="D61" i="2"/>
  <c r="B61" i="2"/>
  <c r="A61" i="2"/>
  <c r="O61" i="2" s="1"/>
  <c r="P60" i="2"/>
  <c r="N60" i="2"/>
  <c r="L60" i="2"/>
  <c r="J60" i="2"/>
  <c r="H60" i="2"/>
  <c r="F60" i="2"/>
  <c r="D60" i="2"/>
  <c r="B60" i="2"/>
  <c r="A60" i="2"/>
  <c r="O60" i="2" s="1"/>
  <c r="P59" i="2"/>
  <c r="N59" i="2"/>
  <c r="L59" i="2"/>
  <c r="J59" i="2"/>
  <c r="H59" i="2"/>
  <c r="F59" i="2"/>
  <c r="D59" i="2"/>
  <c r="B59" i="2"/>
  <c r="A59" i="2"/>
  <c r="O59" i="2" s="1"/>
  <c r="P58" i="2"/>
  <c r="N58" i="2"/>
  <c r="L58" i="2"/>
  <c r="J58" i="2"/>
  <c r="H58" i="2"/>
  <c r="F58" i="2"/>
  <c r="D58" i="2"/>
  <c r="B58" i="2"/>
  <c r="A58" i="2"/>
  <c r="O58" i="2" s="1"/>
  <c r="P57" i="2"/>
  <c r="N57" i="2"/>
  <c r="L57" i="2"/>
  <c r="J57" i="2"/>
  <c r="H57" i="2"/>
  <c r="F57" i="2"/>
  <c r="D57" i="2"/>
  <c r="B57" i="2"/>
  <c r="A57" i="2"/>
  <c r="O57" i="2" s="1"/>
  <c r="N56" i="2"/>
  <c r="J56" i="2"/>
  <c r="F56" i="2"/>
  <c r="B56" i="2"/>
  <c r="A56" i="2"/>
  <c r="P56" i="2" s="1"/>
  <c r="N55" i="2"/>
  <c r="J55" i="2"/>
  <c r="F55" i="2"/>
  <c r="B55" i="2"/>
  <c r="A55" i="2"/>
  <c r="P55" i="2" s="1"/>
  <c r="A54" i="2"/>
  <c r="P54" i="2" s="1"/>
  <c r="A53" i="2"/>
  <c r="P53" i="2" s="1"/>
  <c r="A52" i="2"/>
  <c r="P52" i="2" s="1"/>
  <c r="A51" i="2"/>
  <c r="P51" i="2" s="1"/>
  <c r="A50" i="2"/>
  <c r="M50" i="2" s="1"/>
  <c r="A49" i="2"/>
  <c r="M49" i="2" s="1"/>
  <c r="A48" i="2"/>
  <c r="M48" i="2" s="1"/>
  <c r="A47" i="2"/>
  <c r="M47" i="2" s="1"/>
  <c r="A46" i="2"/>
  <c r="M46" i="2" s="1"/>
  <c r="A45" i="2"/>
  <c r="M45" i="2" s="1"/>
  <c r="A44" i="2"/>
  <c r="M44" i="2" s="1"/>
  <c r="A43" i="2"/>
  <c r="M43" i="2" s="1"/>
  <c r="A42" i="2"/>
  <c r="M42" i="2" s="1"/>
  <c r="A41" i="2"/>
  <c r="M41" i="2" s="1"/>
  <c r="F40" i="2"/>
  <c r="A40" i="2"/>
  <c r="M40" i="2" s="1"/>
  <c r="N39" i="2"/>
  <c r="F39" i="2"/>
  <c r="A39" i="2"/>
  <c r="M39" i="2" s="1"/>
  <c r="N38" i="2"/>
  <c r="F38" i="2"/>
  <c r="A38" i="2"/>
  <c r="M38" i="2" s="1"/>
  <c r="N37" i="2"/>
  <c r="F37" i="2"/>
  <c r="A37" i="2"/>
  <c r="M37" i="2" s="1"/>
  <c r="N36" i="2"/>
  <c r="I36" i="2"/>
  <c r="H36" i="2"/>
  <c r="D36" i="2"/>
  <c r="B36" i="2"/>
  <c r="A36" i="2"/>
  <c r="J36" i="2" s="1"/>
  <c r="N35" i="2"/>
  <c r="M35" i="2"/>
  <c r="I35" i="2"/>
  <c r="H35" i="2"/>
  <c r="D35" i="2"/>
  <c r="B35" i="2"/>
  <c r="A35" i="2"/>
  <c r="P35" i="2" s="1"/>
  <c r="N34" i="2"/>
  <c r="M34" i="2"/>
  <c r="I34" i="2"/>
  <c r="H34" i="2"/>
  <c r="D34" i="2"/>
  <c r="B34" i="2"/>
  <c r="A34" i="2"/>
  <c r="P34" i="2" s="1"/>
  <c r="N33" i="2"/>
  <c r="M33" i="2"/>
  <c r="I33" i="2"/>
  <c r="H33" i="2"/>
  <c r="D33" i="2"/>
  <c r="B33" i="2"/>
  <c r="A33" i="2"/>
  <c r="P33" i="2" s="1"/>
  <c r="N32" i="2"/>
  <c r="M32" i="2"/>
  <c r="L32" i="2"/>
  <c r="I32" i="2"/>
  <c r="H32" i="2"/>
  <c r="F32" i="2"/>
  <c r="D32" i="2"/>
  <c r="C32" i="2"/>
  <c r="B32" i="2"/>
  <c r="A32" i="2"/>
  <c r="P31" i="2"/>
  <c r="O31" i="2"/>
  <c r="N31" i="2"/>
  <c r="L31" i="2"/>
  <c r="K31" i="2"/>
  <c r="J31" i="2"/>
  <c r="H31" i="2"/>
  <c r="G31" i="2"/>
  <c r="F31" i="2"/>
  <c r="D31" i="2"/>
  <c r="C31" i="2"/>
  <c r="B31" i="2"/>
  <c r="A31" i="2"/>
  <c r="M31" i="2" s="1"/>
  <c r="P30" i="2"/>
  <c r="O30" i="2"/>
  <c r="N30" i="2"/>
  <c r="L30" i="2"/>
  <c r="K30" i="2"/>
  <c r="J30" i="2"/>
  <c r="H30" i="2"/>
  <c r="G30" i="2"/>
  <c r="F30" i="2"/>
  <c r="D30" i="2"/>
  <c r="C30" i="2"/>
  <c r="B30" i="2"/>
  <c r="A30" i="2"/>
  <c r="M30" i="2" s="1"/>
  <c r="P29" i="2"/>
  <c r="O29" i="2"/>
  <c r="N29" i="2"/>
  <c r="L29" i="2"/>
  <c r="K29" i="2"/>
  <c r="J29" i="2"/>
  <c r="H29" i="2"/>
  <c r="G29" i="2"/>
  <c r="F29" i="2"/>
  <c r="D29" i="2"/>
  <c r="C29" i="2"/>
  <c r="B29" i="2"/>
  <c r="A29" i="2"/>
  <c r="M29" i="2" s="1"/>
  <c r="P28" i="2"/>
  <c r="O28" i="2"/>
  <c r="N28" i="2"/>
  <c r="L28" i="2"/>
  <c r="K28" i="2"/>
  <c r="J28" i="2"/>
  <c r="H28" i="2"/>
  <c r="G28" i="2"/>
  <c r="F28" i="2"/>
  <c r="D28" i="2"/>
  <c r="C28" i="2"/>
  <c r="B28" i="2"/>
  <c r="A28" i="2"/>
  <c r="M28" i="2" s="1"/>
  <c r="P27" i="2"/>
  <c r="O27" i="2"/>
  <c r="N27" i="2"/>
  <c r="L27" i="2"/>
  <c r="K27" i="2"/>
  <c r="J27" i="2"/>
  <c r="H27" i="2"/>
  <c r="G27" i="2"/>
  <c r="F27" i="2"/>
  <c r="D27" i="2"/>
  <c r="C27" i="2"/>
  <c r="B27" i="2"/>
  <c r="A27" i="2"/>
  <c r="M27" i="2" s="1"/>
  <c r="P26" i="2"/>
  <c r="O26" i="2"/>
  <c r="L26" i="2"/>
  <c r="K26" i="2"/>
  <c r="H26" i="2"/>
  <c r="G26" i="2"/>
  <c r="D26" i="2"/>
  <c r="C26" i="2"/>
  <c r="A26" i="2"/>
  <c r="N26" i="2" s="1"/>
  <c r="P25" i="2"/>
  <c r="O25" i="2"/>
  <c r="L25" i="2"/>
  <c r="K25" i="2"/>
  <c r="H25" i="2"/>
  <c r="G25" i="2"/>
  <c r="D25" i="2"/>
  <c r="C25" i="2"/>
  <c r="A25" i="2"/>
  <c r="N25" i="2" s="1"/>
  <c r="O24" i="2"/>
  <c r="K24" i="2"/>
  <c r="G24" i="2"/>
  <c r="C24" i="2"/>
  <c r="A24" i="2"/>
  <c r="P24" i="2" s="1"/>
  <c r="O23" i="2"/>
  <c r="K23" i="2"/>
  <c r="G23" i="2"/>
  <c r="C23" i="2"/>
  <c r="A23" i="2"/>
  <c r="P23" i="2" s="1"/>
  <c r="A22" i="2"/>
  <c r="O22" i="2" s="1"/>
  <c r="A21" i="2"/>
  <c r="O21" i="2" s="1"/>
  <c r="K20" i="2"/>
  <c r="E20" i="2"/>
  <c r="A20" i="2"/>
  <c r="A19" i="2"/>
  <c r="A18" i="2"/>
  <c r="A17" i="2"/>
  <c r="A16" i="2"/>
  <c r="A15" i="2"/>
  <c r="A14" i="2"/>
  <c r="A13" i="2"/>
  <c r="P12" i="2"/>
  <c r="L12" i="2"/>
  <c r="K12" i="2"/>
  <c r="G12" i="2"/>
  <c r="F12" i="2"/>
  <c r="C12" i="2"/>
  <c r="B12" i="2"/>
  <c r="A12" i="2"/>
  <c r="M12" i="2" s="1"/>
  <c r="O11" i="2"/>
  <c r="N11" i="2"/>
  <c r="K11" i="2"/>
  <c r="J11" i="2"/>
  <c r="G11" i="2"/>
  <c r="F11" i="2"/>
  <c r="C11" i="2"/>
  <c r="B11" i="2"/>
  <c r="A11" i="2"/>
  <c r="M11" i="2" s="1"/>
  <c r="O10" i="2"/>
  <c r="N10" i="2"/>
  <c r="K10" i="2"/>
  <c r="J10" i="2"/>
  <c r="G10" i="2"/>
  <c r="F10" i="2"/>
  <c r="C10" i="2"/>
  <c r="B10" i="2"/>
  <c r="A10" i="2"/>
  <c r="M10" i="2" s="1"/>
  <c r="O9" i="2"/>
  <c r="K9" i="2"/>
  <c r="G9" i="2"/>
  <c r="C9" i="2"/>
  <c r="A9" i="2"/>
  <c r="N9" i="2" s="1"/>
  <c r="O8" i="2"/>
  <c r="K8" i="2"/>
  <c r="G8" i="2"/>
  <c r="C8" i="2"/>
  <c r="A8" i="2"/>
  <c r="N8" i="2" s="1"/>
  <c r="O7" i="2"/>
  <c r="K7" i="2"/>
  <c r="G7" i="2"/>
  <c r="C7" i="2"/>
  <c r="A7" i="2"/>
  <c r="N7" i="2" s="1"/>
  <c r="O6" i="2"/>
  <c r="K6" i="2"/>
  <c r="G6" i="2"/>
  <c r="C6" i="2"/>
  <c r="A6" i="2"/>
  <c r="N13" i="2" l="1"/>
  <c r="J13" i="2"/>
  <c r="F13" i="2"/>
  <c r="B13" i="2"/>
  <c r="G13" i="2"/>
  <c r="L13" i="2"/>
  <c r="N15" i="2"/>
  <c r="J15" i="2"/>
  <c r="F15" i="2"/>
  <c r="B15" i="2"/>
  <c r="G15" i="2"/>
  <c r="L15" i="2"/>
  <c r="N17" i="2"/>
  <c r="J17" i="2"/>
  <c r="F17" i="2"/>
  <c r="B17" i="2"/>
  <c r="G17" i="2"/>
  <c r="L17" i="2"/>
  <c r="N19" i="2"/>
  <c r="J19" i="2"/>
  <c r="F19" i="2"/>
  <c r="B19" i="2"/>
  <c r="G19" i="2"/>
  <c r="L19" i="2"/>
  <c r="P20" i="2"/>
  <c r="N20" i="2"/>
  <c r="J20" i="2"/>
  <c r="F20" i="2"/>
  <c r="B20" i="2"/>
  <c r="G20" i="2"/>
  <c r="L20" i="2"/>
  <c r="C21" i="2"/>
  <c r="K21" i="2"/>
  <c r="C22" i="2"/>
  <c r="K22" i="2"/>
  <c r="N14" i="2"/>
  <c r="J14" i="2"/>
  <c r="F14" i="2"/>
  <c r="B14" i="2"/>
  <c r="G14" i="2"/>
  <c r="L14" i="2"/>
  <c r="N16" i="2"/>
  <c r="J16" i="2"/>
  <c r="F16" i="2"/>
  <c r="B16" i="2"/>
  <c r="G16" i="2"/>
  <c r="L16" i="2"/>
  <c r="N18" i="2"/>
  <c r="J18" i="2"/>
  <c r="F18" i="2"/>
  <c r="B18" i="2"/>
  <c r="G18" i="2"/>
  <c r="L18" i="2"/>
  <c r="D6" i="2"/>
  <c r="H6" i="2"/>
  <c r="L6" i="2"/>
  <c r="P6" i="2"/>
  <c r="N6" i="2" s="1"/>
  <c r="D7" i="2"/>
  <c r="H7" i="2"/>
  <c r="L7" i="2"/>
  <c r="P7" i="2"/>
  <c r="D8" i="2"/>
  <c r="H8" i="2"/>
  <c r="L8" i="2"/>
  <c r="P8" i="2"/>
  <c r="D9" i="2"/>
  <c r="H9" i="2"/>
  <c r="L9" i="2"/>
  <c r="P9" i="2"/>
  <c r="D10" i="2"/>
  <c r="H10" i="2"/>
  <c r="L10" i="2"/>
  <c r="P10" i="2"/>
  <c r="D11" i="2"/>
  <c r="H11" i="2"/>
  <c r="L11" i="2"/>
  <c r="P11" i="2"/>
  <c r="D12" i="2"/>
  <c r="H12" i="2"/>
  <c r="C13" i="2"/>
  <c r="H13" i="2"/>
  <c r="M13" i="2"/>
  <c r="C14" i="2"/>
  <c r="H14" i="2"/>
  <c r="M14" i="2"/>
  <c r="C15" i="2"/>
  <c r="H15" i="2"/>
  <c r="M15" i="2"/>
  <c r="C16" i="2"/>
  <c r="H16" i="2"/>
  <c r="M16" i="2"/>
  <c r="C17" i="2"/>
  <c r="H17" i="2"/>
  <c r="M17" i="2"/>
  <c r="C18" i="2"/>
  <c r="H18" i="2"/>
  <c r="M18" i="2"/>
  <c r="C19" i="2"/>
  <c r="H19" i="2"/>
  <c r="M19" i="2"/>
  <c r="C20" i="2"/>
  <c r="H20" i="2"/>
  <c r="M20" i="2"/>
  <c r="E21" i="2"/>
  <c r="M21" i="2"/>
  <c r="E22" i="2"/>
  <c r="M22" i="2"/>
  <c r="E6" i="2"/>
  <c r="I6" i="2"/>
  <c r="M6" i="2"/>
  <c r="E8" i="2"/>
  <c r="I8" i="2"/>
  <c r="M8" i="2"/>
  <c r="E9" i="2"/>
  <c r="I9" i="2"/>
  <c r="M9" i="2"/>
  <c r="E10" i="2"/>
  <c r="I10" i="2"/>
  <c r="E11" i="2"/>
  <c r="I11" i="2"/>
  <c r="N12" i="2"/>
  <c r="J12" i="2"/>
  <c r="E12" i="2"/>
  <c r="I12" i="2"/>
  <c r="O12" i="2"/>
  <c r="D13" i="2"/>
  <c r="I13" i="2"/>
  <c r="O13" i="2"/>
  <c r="D14" i="2"/>
  <c r="I14" i="2"/>
  <c r="O14" i="2"/>
  <c r="D15" i="2"/>
  <c r="I15" i="2"/>
  <c r="O15" i="2"/>
  <c r="D16" i="2"/>
  <c r="I16" i="2"/>
  <c r="O16" i="2"/>
  <c r="D17" i="2"/>
  <c r="I17" i="2"/>
  <c r="O17" i="2"/>
  <c r="D18" i="2"/>
  <c r="I18" i="2"/>
  <c r="O18" i="2"/>
  <c r="D19" i="2"/>
  <c r="I19" i="2"/>
  <c r="O19" i="2"/>
  <c r="D20" i="2"/>
  <c r="I20" i="2"/>
  <c r="O20" i="2"/>
  <c r="G21" i="2"/>
  <c r="G22" i="2"/>
  <c r="E7" i="2"/>
  <c r="I7" i="2"/>
  <c r="M7" i="2"/>
  <c r="B6" i="2"/>
  <c r="F6" i="2"/>
  <c r="J6" i="2"/>
  <c r="B7" i="2"/>
  <c r="F7" i="2"/>
  <c r="J7" i="2"/>
  <c r="B8" i="2"/>
  <c r="F8" i="2"/>
  <c r="J8" i="2"/>
  <c r="B9" i="2"/>
  <c r="F9" i="2"/>
  <c r="J9" i="2"/>
  <c r="E13" i="2"/>
  <c r="K13" i="2"/>
  <c r="P13" i="2"/>
  <c r="E14" i="2"/>
  <c r="K14" i="2"/>
  <c r="P14" i="2"/>
  <c r="E15" i="2"/>
  <c r="K15" i="2"/>
  <c r="P15" i="2"/>
  <c r="E16" i="2"/>
  <c r="K16" i="2"/>
  <c r="P16" i="2"/>
  <c r="E17" i="2"/>
  <c r="K17" i="2"/>
  <c r="P17" i="2"/>
  <c r="E18" i="2"/>
  <c r="K18" i="2"/>
  <c r="P18" i="2"/>
  <c r="E19" i="2"/>
  <c r="K19" i="2"/>
  <c r="P19" i="2"/>
  <c r="P21" i="2"/>
  <c r="L21" i="2"/>
  <c r="H21" i="2"/>
  <c r="D21" i="2"/>
  <c r="N21" i="2"/>
  <c r="J21" i="2"/>
  <c r="F21" i="2"/>
  <c r="B21" i="2"/>
  <c r="I21" i="2"/>
  <c r="P22" i="2"/>
  <c r="L22" i="2"/>
  <c r="H22" i="2"/>
  <c r="D22" i="2"/>
  <c r="N22" i="2"/>
  <c r="J22" i="2"/>
  <c r="F22" i="2"/>
  <c r="B22" i="2"/>
  <c r="I22" i="2"/>
  <c r="E23" i="2"/>
  <c r="I23" i="2"/>
  <c r="M23" i="2"/>
  <c r="E24" i="2"/>
  <c r="I24" i="2"/>
  <c r="M24" i="2"/>
  <c r="E25" i="2"/>
  <c r="I25" i="2"/>
  <c r="M25" i="2"/>
  <c r="E26" i="2"/>
  <c r="I26" i="2"/>
  <c r="M26" i="2"/>
  <c r="E27" i="2"/>
  <c r="I27" i="2"/>
  <c r="E28" i="2"/>
  <c r="I28" i="2"/>
  <c r="E29" i="2"/>
  <c r="I29" i="2"/>
  <c r="E30" i="2"/>
  <c r="I30" i="2"/>
  <c r="E31" i="2"/>
  <c r="I31" i="2"/>
  <c r="O32" i="2"/>
  <c r="K32" i="2"/>
  <c r="G32" i="2"/>
  <c r="E32" i="2"/>
  <c r="J32" i="2"/>
  <c r="P32" i="2"/>
  <c r="E33" i="2"/>
  <c r="J33" i="2"/>
  <c r="E34" i="2"/>
  <c r="J34" i="2"/>
  <c r="E35" i="2"/>
  <c r="J35" i="2"/>
  <c r="E36" i="2"/>
  <c r="B37" i="2"/>
  <c r="J37" i="2"/>
  <c r="B38" i="2"/>
  <c r="J38" i="2"/>
  <c r="B39" i="2"/>
  <c r="J39" i="2"/>
  <c r="B40" i="2"/>
  <c r="J40" i="2"/>
  <c r="I41" i="2"/>
  <c r="I42" i="2"/>
  <c r="I43" i="2"/>
  <c r="I44" i="2"/>
  <c r="I45" i="2"/>
  <c r="I46" i="2"/>
  <c r="I47" i="2"/>
  <c r="I48" i="2"/>
  <c r="I49" i="2"/>
  <c r="I50" i="2"/>
  <c r="B23" i="2"/>
  <c r="F23" i="2"/>
  <c r="J23" i="2"/>
  <c r="N23" i="2"/>
  <c r="B24" i="2"/>
  <c r="F24" i="2"/>
  <c r="J24" i="2"/>
  <c r="N24" i="2"/>
  <c r="B25" i="2"/>
  <c r="F25" i="2"/>
  <c r="J25" i="2"/>
  <c r="B26" i="2"/>
  <c r="F26" i="2"/>
  <c r="J26" i="2"/>
  <c r="O33" i="2"/>
  <c r="K33" i="2"/>
  <c r="G33" i="2"/>
  <c r="C33" i="2"/>
  <c r="F33" i="2"/>
  <c r="L33" i="2"/>
  <c r="O34" i="2"/>
  <c r="K34" i="2"/>
  <c r="G34" i="2"/>
  <c r="C34" i="2"/>
  <c r="F34" i="2"/>
  <c r="L34" i="2"/>
  <c r="O35" i="2"/>
  <c r="K35" i="2"/>
  <c r="G35" i="2"/>
  <c r="C35" i="2"/>
  <c r="F35" i="2"/>
  <c r="L35" i="2"/>
  <c r="P36" i="2"/>
  <c r="L36" i="2"/>
  <c r="O36" i="2"/>
  <c r="K36" i="2"/>
  <c r="G36" i="2"/>
  <c r="C36" i="2"/>
  <c r="F36" i="2"/>
  <c r="M36" i="2"/>
  <c r="E37" i="2"/>
  <c r="E38" i="2"/>
  <c r="E39" i="2"/>
  <c r="E40" i="2"/>
  <c r="P41" i="2"/>
  <c r="L41" i="2"/>
  <c r="H41" i="2"/>
  <c r="D41" i="2"/>
  <c r="O41" i="2"/>
  <c r="K41" i="2"/>
  <c r="G41" i="2"/>
  <c r="C41" i="2"/>
  <c r="N41" i="2"/>
  <c r="J41" i="2"/>
  <c r="F41" i="2"/>
  <c r="B41" i="2"/>
  <c r="P42" i="2"/>
  <c r="L42" i="2"/>
  <c r="H42" i="2"/>
  <c r="D42" i="2"/>
  <c r="O42" i="2"/>
  <c r="K42" i="2"/>
  <c r="G42" i="2"/>
  <c r="C42" i="2"/>
  <c r="N42" i="2"/>
  <c r="J42" i="2"/>
  <c r="F42" i="2"/>
  <c r="B42" i="2"/>
  <c r="P43" i="2"/>
  <c r="L43" i="2"/>
  <c r="H43" i="2"/>
  <c r="D43" i="2"/>
  <c r="O43" i="2"/>
  <c r="K43" i="2"/>
  <c r="G43" i="2"/>
  <c r="C43" i="2"/>
  <c r="N43" i="2"/>
  <c r="J43" i="2"/>
  <c r="F43" i="2"/>
  <c r="B43" i="2"/>
  <c r="P44" i="2"/>
  <c r="L44" i="2"/>
  <c r="H44" i="2"/>
  <c r="D44" i="2"/>
  <c r="O44" i="2"/>
  <c r="K44" i="2"/>
  <c r="G44" i="2"/>
  <c r="C44" i="2"/>
  <c r="N44" i="2"/>
  <c r="J44" i="2"/>
  <c r="F44" i="2"/>
  <c r="B44" i="2"/>
  <c r="P45" i="2"/>
  <c r="L45" i="2"/>
  <c r="H45" i="2"/>
  <c r="D45" i="2"/>
  <c r="O45" i="2"/>
  <c r="K45" i="2"/>
  <c r="G45" i="2"/>
  <c r="C45" i="2"/>
  <c r="N45" i="2"/>
  <c r="J45" i="2"/>
  <c r="F45" i="2"/>
  <c r="B45" i="2"/>
  <c r="P46" i="2"/>
  <c r="L46" i="2"/>
  <c r="H46" i="2"/>
  <c r="D46" i="2"/>
  <c r="O46" i="2"/>
  <c r="K46" i="2"/>
  <c r="G46" i="2"/>
  <c r="C46" i="2"/>
  <c r="N46" i="2"/>
  <c r="J46" i="2"/>
  <c r="F46" i="2"/>
  <c r="B46" i="2"/>
  <c r="P47" i="2"/>
  <c r="L47" i="2"/>
  <c r="H47" i="2"/>
  <c r="D47" i="2"/>
  <c r="O47" i="2"/>
  <c r="K47" i="2"/>
  <c r="G47" i="2"/>
  <c r="C47" i="2"/>
  <c r="N47" i="2"/>
  <c r="J47" i="2"/>
  <c r="F47" i="2"/>
  <c r="B47" i="2"/>
  <c r="P48" i="2"/>
  <c r="L48" i="2"/>
  <c r="H48" i="2"/>
  <c r="D48" i="2"/>
  <c r="O48" i="2"/>
  <c r="K48" i="2"/>
  <c r="G48" i="2"/>
  <c r="C48" i="2"/>
  <c r="N48" i="2"/>
  <c r="J48" i="2"/>
  <c r="F48" i="2"/>
  <c r="B48" i="2"/>
  <c r="P49" i="2"/>
  <c r="L49" i="2"/>
  <c r="H49" i="2"/>
  <c r="D49" i="2"/>
  <c r="O49" i="2"/>
  <c r="K49" i="2"/>
  <c r="G49" i="2"/>
  <c r="C49" i="2"/>
  <c r="N49" i="2"/>
  <c r="J49" i="2"/>
  <c r="F49" i="2"/>
  <c r="B49" i="2"/>
  <c r="P50" i="2"/>
  <c r="L50" i="2"/>
  <c r="H50" i="2"/>
  <c r="D50" i="2"/>
  <c r="O50" i="2"/>
  <c r="K50" i="2"/>
  <c r="G50" i="2"/>
  <c r="C50" i="2"/>
  <c r="N50" i="2"/>
  <c r="J50" i="2"/>
  <c r="F50" i="2"/>
  <c r="B50" i="2"/>
  <c r="D23" i="2"/>
  <c r="H23" i="2"/>
  <c r="L23" i="2"/>
  <c r="D24" i="2"/>
  <c r="H24" i="2"/>
  <c r="L24" i="2"/>
  <c r="P37" i="2"/>
  <c r="L37" i="2"/>
  <c r="H37" i="2"/>
  <c r="D37" i="2"/>
  <c r="O37" i="2"/>
  <c r="K37" i="2"/>
  <c r="G37" i="2"/>
  <c r="C37" i="2"/>
  <c r="I37" i="2"/>
  <c r="P38" i="2"/>
  <c r="L38" i="2"/>
  <c r="H38" i="2"/>
  <c r="D38" i="2"/>
  <c r="O38" i="2"/>
  <c r="K38" i="2"/>
  <c r="G38" i="2"/>
  <c r="C38" i="2"/>
  <c r="I38" i="2"/>
  <c r="P39" i="2"/>
  <c r="L39" i="2"/>
  <c r="H39" i="2"/>
  <c r="D39" i="2"/>
  <c r="O39" i="2"/>
  <c r="K39" i="2"/>
  <c r="G39" i="2"/>
  <c r="C39" i="2"/>
  <c r="I39" i="2"/>
  <c r="P40" i="2"/>
  <c r="L40" i="2"/>
  <c r="H40" i="2"/>
  <c r="D40" i="2"/>
  <c r="O40" i="2"/>
  <c r="K40" i="2"/>
  <c r="G40" i="2"/>
  <c r="C40" i="2"/>
  <c r="N40" i="2"/>
  <c r="I40" i="2"/>
  <c r="E41" i="2"/>
  <c r="E42" i="2"/>
  <c r="E43" i="2"/>
  <c r="E44" i="2"/>
  <c r="E45" i="2"/>
  <c r="E46" i="2"/>
  <c r="E47" i="2"/>
  <c r="E48" i="2"/>
  <c r="E49" i="2"/>
  <c r="E50" i="2"/>
  <c r="E51" i="2"/>
  <c r="I51" i="2"/>
  <c r="M51" i="2"/>
  <c r="E52" i="2"/>
  <c r="I52" i="2"/>
  <c r="M52" i="2"/>
  <c r="E53" i="2"/>
  <c r="I53" i="2"/>
  <c r="M53" i="2"/>
  <c r="E54" i="2"/>
  <c r="I54" i="2"/>
  <c r="M54" i="2"/>
  <c r="E55" i="2"/>
  <c r="I55" i="2"/>
  <c r="M55" i="2"/>
  <c r="E56" i="2"/>
  <c r="I56" i="2"/>
  <c r="M56" i="2"/>
  <c r="E57" i="2"/>
  <c r="I57" i="2"/>
  <c r="M57" i="2"/>
  <c r="E58" i="2"/>
  <c r="I58" i="2"/>
  <c r="M58" i="2"/>
  <c r="E59" i="2"/>
  <c r="I59" i="2"/>
  <c r="M59" i="2"/>
  <c r="E60" i="2"/>
  <c r="I60" i="2"/>
  <c r="M60" i="2"/>
  <c r="E61" i="2"/>
  <c r="I61" i="2"/>
  <c r="M61" i="2"/>
  <c r="E62" i="2"/>
  <c r="I62" i="2"/>
  <c r="E63" i="2"/>
  <c r="I63" i="2"/>
  <c r="E64" i="2"/>
  <c r="I64" i="2"/>
  <c r="E65" i="2"/>
  <c r="I65" i="2"/>
  <c r="E66" i="2"/>
  <c r="I66" i="2"/>
  <c r="E67" i="2"/>
  <c r="I67" i="2"/>
  <c r="E68" i="2"/>
  <c r="I68" i="2"/>
  <c r="E69" i="2"/>
  <c r="I69" i="2"/>
  <c r="E70" i="2"/>
  <c r="I70" i="2"/>
  <c r="E71" i="2"/>
  <c r="I71" i="2"/>
  <c r="E72" i="2"/>
  <c r="I72" i="2"/>
  <c r="E73" i="2"/>
  <c r="I73" i="2"/>
  <c r="E74" i="2"/>
  <c r="I74" i="2"/>
  <c r="E75" i="2"/>
  <c r="I75" i="2"/>
  <c r="E76" i="2"/>
  <c r="I76" i="2"/>
  <c r="N77" i="2"/>
  <c r="J77" i="2"/>
  <c r="E77" i="2"/>
  <c r="I77" i="2"/>
  <c r="O77" i="2"/>
  <c r="D78" i="2"/>
  <c r="I78" i="2"/>
  <c r="D79" i="2"/>
  <c r="I79" i="2"/>
  <c r="D80" i="2"/>
  <c r="I80" i="2"/>
  <c r="D81" i="2"/>
  <c r="I81" i="2"/>
  <c r="D82" i="2"/>
  <c r="I82" i="2"/>
  <c r="D83" i="2"/>
  <c r="I83" i="2"/>
  <c r="D84" i="2"/>
  <c r="I84" i="2"/>
  <c r="D85" i="2"/>
  <c r="I85" i="2"/>
  <c r="D86" i="2"/>
  <c r="I86" i="2"/>
  <c r="B51" i="2"/>
  <c r="F51" i="2"/>
  <c r="J51" i="2"/>
  <c r="N51" i="2"/>
  <c r="B52" i="2"/>
  <c r="F52" i="2"/>
  <c r="J52" i="2"/>
  <c r="N52" i="2"/>
  <c r="B53" i="2"/>
  <c r="F53" i="2"/>
  <c r="J53" i="2"/>
  <c r="N53" i="2"/>
  <c r="B54" i="2"/>
  <c r="F54" i="2"/>
  <c r="J54" i="2"/>
  <c r="N54" i="2"/>
  <c r="O91" i="2"/>
  <c r="K91" i="2"/>
  <c r="G91" i="2"/>
  <c r="C91" i="2"/>
  <c r="N91" i="2"/>
  <c r="J91" i="2"/>
  <c r="F91" i="2"/>
  <c r="B91" i="2"/>
  <c r="M91" i="2"/>
  <c r="E91" i="2"/>
  <c r="L91" i="2"/>
  <c r="D91" i="2"/>
  <c r="P91" i="2"/>
  <c r="H91" i="2"/>
  <c r="O93" i="2"/>
  <c r="K93" i="2"/>
  <c r="G93" i="2"/>
  <c r="C93" i="2"/>
  <c r="N93" i="2"/>
  <c r="J93" i="2"/>
  <c r="F93" i="2"/>
  <c r="B93" i="2"/>
  <c r="M93" i="2"/>
  <c r="E93" i="2"/>
  <c r="L93" i="2"/>
  <c r="D93" i="2"/>
  <c r="P93" i="2"/>
  <c r="H93" i="2"/>
  <c r="O95" i="2"/>
  <c r="K95" i="2"/>
  <c r="G95" i="2"/>
  <c r="C95" i="2"/>
  <c r="N95" i="2"/>
  <c r="J95" i="2"/>
  <c r="F95" i="2"/>
  <c r="B95" i="2"/>
  <c r="M95" i="2"/>
  <c r="E95" i="2"/>
  <c r="L95" i="2"/>
  <c r="D95" i="2"/>
  <c r="P95" i="2"/>
  <c r="H95" i="2"/>
  <c r="O97" i="2"/>
  <c r="K97" i="2"/>
  <c r="G97" i="2"/>
  <c r="C97" i="2"/>
  <c r="N97" i="2"/>
  <c r="J97" i="2"/>
  <c r="F97" i="2"/>
  <c r="B97" i="2"/>
  <c r="M97" i="2"/>
  <c r="E97" i="2"/>
  <c r="L97" i="2"/>
  <c r="D97" i="2"/>
  <c r="P97" i="2"/>
  <c r="H97" i="2"/>
  <c r="O99" i="2"/>
  <c r="K99" i="2"/>
  <c r="G99" i="2"/>
  <c r="C99" i="2"/>
  <c r="N99" i="2"/>
  <c r="J99" i="2"/>
  <c r="F99" i="2"/>
  <c r="B99" i="2"/>
  <c r="M99" i="2"/>
  <c r="E99" i="2"/>
  <c r="L99" i="2"/>
  <c r="D99" i="2"/>
  <c r="P99" i="2"/>
  <c r="H99" i="2"/>
  <c r="O101" i="2"/>
  <c r="K101" i="2"/>
  <c r="G101" i="2"/>
  <c r="C101" i="2"/>
  <c r="N101" i="2"/>
  <c r="J101" i="2"/>
  <c r="F101" i="2"/>
  <c r="B101" i="2"/>
  <c r="M101" i="2"/>
  <c r="E101" i="2"/>
  <c r="L101" i="2"/>
  <c r="D101" i="2"/>
  <c r="P101" i="2"/>
  <c r="H101" i="2"/>
  <c r="O103" i="2"/>
  <c r="K103" i="2"/>
  <c r="G103" i="2"/>
  <c r="C103" i="2"/>
  <c r="N103" i="2"/>
  <c r="J103" i="2"/>
  <c r="F103" i="2"/>
  <c r="B103" i="2"/>
  <c r="M103" i="2"/>
  <c r="E103" i="2"/>
  <c r="L103" i="2"/>
  <c r="D103" i="2"/>
  <c r="P103" i="2"/>
  <c r="H103" i="2"/>
  <c r="O105" i="2"/>
  <c r="K105" i="2"/>
  <c r="G105" i="2"/>
  <c r="C105" i="2"/>
  <c r="N105" i="2"/>
  <c r="J105" i="2"/>
  <c r="F105" i="2"/>
  <c r="B105" i="2"/>
  <c r="M105" i="2"/>
  <c r="E105" i="2"/>
  <c r="L105" i="2"/>
  <c r="D105" i="2"/>
  <c r="P105" i="2"/>
  <c r="H105" i="2"/>
  <c r="O107" i="2"/>
  <c r="K107" i="2"/>
  <c r="G107" i="2"/>
  <c r="C107" i="2"/>
  <c r="N107" i="2"/>
  <c r="J107" i="2"/>
  <c r="F107" i="2"/>
  <c r="B107" i="2"/>
  <c r="M107" i="2"/>
  <c r="E107" i="2"/>
  <c r="L107" i="2"/>
  <c r="D107" i="2"/>
  <c r="P107" i="2"/>
  <c r="H107" i="2"/>
  <c r="C51" i="2"/>
  <c r="G51" i="2"/>
  <c r="K51" i="2"/>
  <c r="O51" i="2"/>
  <c r="C52" i="2"/>
  <c r="G52" i="2"/>
  <c r="K52" i="2"/>
  <c r="O52" i="2"/>
  <c r="C53" i="2"/>
  <c r="G53" i="2"/>
  <c r="K53" i="2"/>
  <c r="O53" i="2"/>
  <c r="C54" i="2"/>
  <c r="G54" i="2"/>
  <c r="K54" i="2"/>
  <c r="O54" i="2"/>
  <c r="C55" i="2"/>
  <c r="G55" i="2"/>
  <c r="K55" i="2"/>
  <c r="O55" i="2"/>
  <c r="C56" i="2"/>
  <c r="G56" i="2"/>
  <c r="K56" i="2"/>
  <c r="O56" i="2"/>
  <c r="C57" i="2"/>
  <c r="G57" i="2"/>
  <c r="K57" i="2"/>
  <c r="C58" i="2"/>
  <c r="G58" i="2"/>
  <c r="K58" i="2"/>
  <c r="C59" i="2"/>
  <c r="G59" i="2"/>
  <c r="K59" i="2"/>
  <c r="C60" i="2"/>
  <c r="G60" i="2"/>
  <c r="K60" i="2"/>
  <c r="C61" i="2"/>
  <c r="G61" i="2"/>
  <c r="K61" i="2"/>
  <c r="N78" i="2"/>
  <c r="J78" i="2"/>
  <c r="F78" i="2"/>
  <c r="B78" i="2"/>
  <c r="G78" i="2"/>
  <c r="L78" i="2"/>
  <c r="N79" i="2"/>
  <c r="J79" i="2"/>
  <c r="F79" i="2"/>
  <c r="B79" i="2"/>
  <c r="G79" i="2"/>
  <c r="L79" i="2"/>
  <c r="N80" i="2"/>
  <c r="J80" i="2"/>
  <c r="F80" i="2"/>
  <c r="B80" i="2"/>
  <c r="G80" i="2"/>
  <c r="L80" i="2"/>
  <c r="N81" i="2"/>
  <c r="J81" i="2"/>
  <c r="F81" i="2"/>
  <c r="B81" i="2"/>
  <c r="G81" i="2"/>
  <c r="L81" i="2"/>
  <c r="N82" i="2"/>
  <c r="J82" i="2"/>
  <c r="F82" i="2"/>
  <c r="B82" i="2"/>
  <c r="G82" i="2"/>
  <c r="L82" i="2"/>
  <c r="N83" i="2"/>
  <c r="J83" i="2"/>
  <c r="F83" i="2"/>
  <c r="B83" i="2"/>
  <c r="G83" i="2"/>
  <c r="L83" i="2"/>
  <c r="N84" i="2"/>
  <c r="J84" i="2"/>
  <c r="F84" i="2"/>
  <c r="B84" i="2"/>
  <c r="G84" i="2"/>
  <c r="L84" i="2"/>
  <c r="N85" i="2"/>
  <c r="J85" i="2"/>
  <c r="F85" i="2"/>
  <c r="B85" i="2"/>
  <c r="G85" i="2"/>
  <c r="L85" i="2"/>
  <c r="N86" i="2"/>
  <c r="J86" i="2"/>
  <c r="F86" i="2"/>
  <c r="B86" i="2"/>
  <c r="G86" i="2"/>
  <c r="L86" i="2"/>
  <c r="O88" i="2"/>
  <c r="K88" i="2"/>
  <c r="G88" i="2"/>
  <c r="C88" i="2"/>
  <c r="M88" i="2"/>
  <c r="H88" i="2"/>
  <c r="B88" i="2"/>
  <c r="N88" i="2"/>
  <c r="I88" i="2"/>
  <c r="D88" i="2"/>
  <c r="L88" i="2"/>
  <c r="I91" i="2"/>
  <c r="I93" i="2"/>
  <c r="I95" i="2"/>
  <c r="I97" i="2"/>
  <c r="I99" i="2"/>
  <c r="I101" i="2"/>
  <c r="I103" i="2"/>
  <c r="I105" i="2"/>
  <c r="I107" i="2"/>
  <c r="D51" i="2"/>
  <c r="H51" i="2"/>
  <c r="L51" i="2"/>
  <c r="D52" i="2"/>
  <c r="H52" i="2"/>
  <c r="L52" i="2"/>
  <c r="D53" i="2"/>
  <c r="H53" i="2"/>
  <c r="L53" i="2"/>
  <c r="D54" i="2"/>
  <c r="H54" i="2"/>
  <c r="L54" i="2"/>
  <c r="D55" i="2"/>
  <c r="H55" i="2"/>
  <c r="L55" i="2"/>
  <c r="D56" i="2"/>
  <c r="H56" i="2"/>
  <c r="L56" i="2"/>
  <c r="O90" i="2"/>
  <c r="K90" i="2"/>
  <c r="G90" i="2"/>
  <c r="C90" i="2"/>
  <c r="N90" i="2"/>
  <c r="J90" i="2"/>
  <c r="F90" i="2"/>
  <c r="B90" i="2"/>
  <c r="M90" i="2"/>
  <c r="E90" i="2"/>
  <c r="L90" i="2"/>
  <c r="D90" i="2"/>
  <c r="P90" i="2"/>
  <c r="H90" i="2"/>
  <c r="O92" i="2"/>
  <c r="K92" i="2"/>
  <c r="G92" i="2"/>
  <c r="C92" i="2"/>
  <c r="N92" i="2"/>
  <c r="J92" i="2"/>
  <c r="F92" i="2"/>
  <c r="B92" i="2"/>
  <c r="M92" i="2"/>
  <c r="E92" i="2"/>
  <c r="L92" i="2"/>
  <c r="D92" i="2"/>
  <c r="P92" i="2"/>
  <c r="H92" i="2"/>
  <c r="O94" i="2"/>
  <c r="K94" i="2"/>
  <c r="G94" i="2"/>
  <c r="C94" i="2"/>
  <c r="N94" i="2"/>
  <c r="J94" i="2"/>
  <c r="F94" i="2"/>
  <c r="B94" i="2"/>
  <c r="M94" i="2"/>
  <c r="E94" i="2"/>
  <c r="L94" i="2"/>
  <c r="D94" i="2"/>
  <c r="P94" i="2"/>
  <c r="H94" i="2"/>
  <c r="O96" i="2"/>
  <c r="K96" i="2"/>
  <c r="G96" i="2"/>
  <c r="C96" i="2"/>
  <c r="N96" i="2"/>
  <c r="J96" i="2"/>
  <c r="F96" i="2"/>
  <c r="B96" i="2"/>
  <c r="M96" i="2"/>
  <c r="E96" i="2"/>
  <c r="L96" i="2"/>
  <c r="D96" i="2"/>
  <c r="P96" i="2"/>
  <c r="H96" i="2"/>
  <c r="O98" i="2"/>
  <c r="K98" i="2"/>
  <c r="G98" i="2"/>
  <c r="C98" i="2"/>
  <c r="N98" i="2"/>
  <c r="J98" i="2"/>
  <c r="F98" i="2"/>
  <c r="B98" i="2"/>
  <c r="M98" i="2"/>
  <c r="E98" i="2"/>
  <c r="L98" i="2"/>
  <c r="D98" i="2"/>
  <c r="P98" i="2"/>
  <c r="H98" i="2"/>
  <c r="O100" i="2"/>
  <c r="K100" i="2"/>
  <c r="G100" i="2"/>
  <c r="C100" i="2"/>
  <c r="N100" i="2"/>
  <c r="J100" i="2"/>
  <c r="F100" i="2"/>
  <c r="B100" i="2"/>
  <c r="M100" i="2"/>
  <c r="E100" i="2"/>
  <c r="L100" i="2"/>
  <c r="D100" i="2"/>
  <c r="P100" i="2"/>
  <c r="H100" i="2"/>
  <c r="O102" i="2"/>
  <c r="K102" i="2"/>
  <c r="G102" i="2"/>
  <c r="C102" i="2"/>
  <c r="N102" i="2"/>
  <c r="J102" i="2"/>
  <c r="F102" i="2"/>
  <c r="B102" i="2"/>
  <c r="M102" i="2"/>
  <c r="E102" i="2"/>
  <c r="L102" i="2"/>
  <c r="D102" i="2"/>
  <c r="P102" i="2"/>
  <c r="H102" i="2"/>
  <c r="O104" i="2"/>
  <c r="K104" i="2"/>
  <c r="G104" i="2"/>
  <c r="C104" i="2"/>
  <c r="N104" i="2"/>
  <c r="J104" i="2"/>
  <c r="F104" i="2"/>
  <c r="B104" i="2"/>
  <c r="M104" i="2"/>
  <c r="E104" i="2"/>
  <c r="L104" i="2"/>
  <c r="D104" i="2"/>
  <c r="P104" i="2"/>
  <c r="H104" i="2"/>
  <c r="O106" i="2"/>
  <c r="K106" i="2"/>
  <c r="G106" i="2"/>
  <c r="C106" i="2"/>
  <c r="N106" i="2"/>
  <c r="J106" i="2"/>
  <c r="F106" i="2"/>
  <c r="B106" i="2"/>
  <c r="M106" i="2"/>
  <c r="E106" i="2"/>
  <c r="L106" i="2"/>
  <c r="D106" i="2"/>
  <c r="P106" i="2"/>
  <c r="H106" i="2"/>
  <c r="B87" i="2"/>
  <c r="F87" i="2"/>
  <c r="J87" i="2"/>
  <c r="N87" i="2"/>
  <c r="D89" i="2"/>
  <c r="I89" i="2"/>
  <c r="P108" i="2"/>
  <c r="O108" i="2"/>
  <c r="K108" i="2"/>
  <c r="G108" i="2"/>
  <c r="C108" i="2"/>
  <c r="N108" i="2"/>
  <c r="J108" i="2"/>
  <c r="F108" i="2"/>
  <c r="B108" i="2"/>
  <c r="I108" i="2"/>
  <c r="O89" i="2"/>
  <c r="K89" i="2"/>
  <c r="G89" i="2"/>
  <c r="C89" i="2"/>
  <c r="N89" i="2"/>
  <c r="F89" i="2"/>
  <c r="L89" i="2"/>
  <c r="D108" i="2"/>
  <c r="L108" i="2"/>
  <c r="E87" i="2"/>
  <c r="I87" i="2"/>
  <c r="M87" i="2"/>
  <c r="B89" i="2"/>
  <c r="H89" i="2"/>
  <c r="M89" i="2"/>
  <c r="E108" i="2"/>
  <c r="M108" i="2"/>
</calcChain>
</file>

<file path=xl/sharedStrings.xml><?xml version="1.0" encoding="utf-8"?>
<sst xmlns="http://schemas.openxmlformats.org/spreadsheetml/2006/main" count="15" uniqueCount="15">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</sst>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alignment vertical="center"/>
    </xf>
  </cellStyleXfs>
  <cellXfs count="34">
    <xf numFmtId="0" fontId="0" fillId="0" borderId="0" xfId="0">
      <alignment vertical="center"/>
    </xf>
    <xf numFmtId="0" fontId="3"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1" applyFont="1" applyFill="1">
      <alignment vertical="center"/>
    </xf>
    <xf numFmtId="0" fontId="5" fillId="0" borderId="0" xfId="1" applyFont="1" applyAlignment="1">
      <alignment horizontal="left" vertical="center" wrapText="1"/>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38" fontId="7"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5" fillId="0" borderId="3" xfId="1" applyFont="1" applyBorder="1" applyAlignment="1">
      <alignment horizontal="left" vertical="center" wrapText="1"/>
    </xf>
    <xf numFmtId="0" fontId="7" fillId="0" borderId="4" xfId="1" applyFont="1" applyFill="1" applyBorder="1" applyAlignment="1">
      <alignment horizontal="center" vertical="center" wrapText="1"/>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Dk&#65288;&#65305;&#26376;&#20998;&#65289;&#20196;&#21644;3&#24180;&#24230;&#22865;&#32004;&#29366;&#27841;&#35519;&#26619;&#3108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（9月分）</v>
          </cell>
        </row>
        <row r="2">
          <cell r="I2">
            <v>1</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※26欄に「○」又は「×」が付されたものについて記載する。</v>
          </cell>
          <cell r="BB3">
            <v>0</v>
          </cell>
        </row>
        <row r="4">
          <cell r="AY4">
            <v>1</v>
          </cell>
          <cell r="AZ4">
            <v>0</v>
          </cell>
          <cell r="BA4">
            <v>0</v>
          </cell>
          <cell r="BB4">
            <v>0</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v>1</v>
          </cell>
          <cell r="D6" t="str">
            <v/>
          </cell>
          <cell r="E6" t="str">
            <v/>
          </cell>
          <cell r="F6" t="str">
            <v/>
          </cell>
          <cell r="G6" t="str">
            <v>Dk100</v>
          </cell>
          <cell r="H6" t="str">
            <v>①工事</v>
          </cell>
          <cell r="I6" t="str">
            <v>坂出合同庁舎直流電源装置更新工事</v>
          </cell>
          <cell r="J6" t="str">
            <v>支出負担行為担当官
高松国税局総務部次長
多田　建司
香川県高松市天神前２－１０</v>
          </cell>
          <cell r="K6" t="str">
            <v>③合庁</v>
          </cell>
          <cell r="M6">
            <v>44445</v>
          </cell>
          <cell r="N6" t="str">
            <v>服部電池株式会社
広島県福山市佐波町１６８－１</v>
          </cell>
          <cell r="O6">
            <v>3240001031694</v>
          </cell>
          <cell r="P6" t="str">
            <v>①一般競争入札</v>
          </cell>
          <cell r="R6">
            <v>14479300</v>
          </cell>
          <cell r="S6">
            <v>1072000</v>
          </cell>
          <cell r="T6">
            <v>4147000</v>
          </cell>
          <cell r="U6">
            <v>0.28599999999999998</v>
          </cell>
          <cell r="Y6" t="str">
            <v>①公表</v>
          </cell>
          <cell r="Z6">
            <v>5</v>
          </cell>
          <cell r="AA6">
            <v>5</v>
          </cell>
          <cell r="AE6" t="str">
            <v>⑥その他の法人等</v>
          </cell>
          <cell r="AX6" t="str">
            <v>年間支払金額(自官署のみ)</v>
          </cell>
          <cell r="AY6" t="str">
            <v>○</v>
          </cell>
          <cell r="AZ6" t="str">
            <v>×</v>
          </cell>
          <cell r="BA6" t="str">
            <v>×</v>
          </cell>
          <cell r="BB6" t="str">
            <v>×</v>
          </cell>
          <cell r="BC6" t="str">
            <v/>
          </cell>
          <cell r="BD6" t="str">
            <v>①工事</v>
          </cell>
          <cell r="BE6" t="str">
            <v>分担契約</v>
          </cell>
          <cell r="BF6" t="str">
            <v/>
          </cell>
          <cell r="BG6" t="str">
            <v>○</v>
          </cell>
          <cell r="BH6" t="b">
            <v>1</v>
          </cell>
          <cell r="BI6" t="b">
            <v>1</v>
          </cell>
        </row>
        <row r="7">
          <cell r="C7" t="str">
            <v/>
          </cell>
          <cell r="D7" t="str">
            <v/>
          </cell>
          <cell r="E7" t="str">
            <v/>
          </cell>
          <cell r="F7" t="str">
            <v/>
          </cell>
          <cell r="U7" t="str">
            <v>－</v>
          </cell>
          <cell r="AX7" t="str">
            <v>予定価格</v>
          </cell>
          <cell r="AY7" t="str">
            <v>×</v>
          </cell>
          <cell r="AZ7" t="str">
            <v>×</v>
          </cell>
          <cell r="BA7" t="str">
            <v>×</v>
          </cell>
          <cell r="BB7" t="str">
            <v>×</v>
          </cell>
          <cell r="BC7" t="str">
            <v/>
          </cell>
          <cell r="BD7">
            <v>0</v>
          </cell>
          <cell r="BE7" t="str">
            <v/>
          </cell>
          <cell r="BF7" t="str">
            <v/>
          </cell>
          <cell r="BG7" t="str">
            <v>○</v>
          </cell>
          <cell r="BH7" t="b">
            <v>1</v>
          </cell>
          <cell r="BI7" t="b">
            <v>1</v>
          </cell>
        </row>
        <row r="8">
          <cell r="C8" t="str">
            <v/>
          </cell>
          <cell r="D8" t="str">
            <v/>
          </cell>
          <cell r="E8" t="str">
            <v/>
          </cell>
          <cell r="F8" t="str">
            <v/>
          </cell>
          <cell r="U8" t="str">
            <v>－</v>
          </cell>
          <cell r="AX8" t="str">
            <v>予定価格</v>
          </cell>
          <cell r="AY8" t="str">
            <v>×</v>
          </cell>
          <cell r="AZ8" t="str">
            <v>×</v>
          </cell>
          <cell r="BA8" t="str">
            <v>×</v>
          </cell>
          <cell r="BB8" t="str">
            <v>×</v>
          </cell>
          <cell r="BC8" t="str">
            <v/>
          </cell>
          <cell r="BD8">
            <v>0</v>
          </cell>
          <cell r="BE8" t="str">
            <v/>
          </cell>
          <cell r="BF8" t="str">
            <v/>
          </cell>
          <cell r="BG8" t="str">
            <v>○</v>
          </cell>
          <cell r="BH8" t="b">
            <v>1</v>
          </cell>
          <cell r="BI8" t="b">
            <v>1</v>
          </cell>
        </row>
        <row r="9">
          <cell r="C9" t="str">
            <v/>
          </cell>
          <cell r="D9" t="str">
            <v/>
          </cell>
          <cell r="E9" t="str">
            <v/>
          </cell>
          <cell r="F9" t="str">
            <v/>
          </cell>
          <cell r="U9" t="str">
            <v>－</v>
          </cell>
          <cell r="AX9" t="str">
            <v>予定価格</v>
          </cell>
          <cell r="AY9" t="str">
            <v>×</v>
          </cell>
          <cell r="AZ9" t="str">
            <v>×</v>
          </cell>
          <cell r="BA9" t="str">
            <v>×</v>
          </cell>
          <cell r="BB9" t="str">
            <v>×</v>
          </cell>
          <cell r="BC9" t="str">
            <v/>
          </cell>
          <cell r="BD9">
            <v>0</v>
          </cell>
          <cell r="BE9" t="str">
            <v/>
          </cell>
          <cell r="BF9" t="str">
            <v/>
          </cell>
          <cell r="BG9" t="str">
            <v>○</v>
          </cell>
          <cell r="BH9" t="b">
            <v>1</v>
          </cell>
          <cell r="BI9" t="b">
            <v>1</v>
          </cell>
        </row>
        <row r="10">
          <cell r="C10" t="str">
            <v/>
          </cell>
          <cell r="D10" t="str">
            <v/>
          </cell>
          <cell r="E10" t="str">
            <v/>
          </cell>
          <cell r="F10" t="str">
            <v/>
          </cell>
          <cell r="U10" t="str">
            <v>－</v>
          </cell>
          <cell r="AX10" t="str">
            <v>予定価格</v>
          </cell>
          <cell r="AY10" t="str">
            <v>×</v>
          </cell>
          <cell r="AZ10" t="str">
            <v>×</v>
          </cell>
          <cell r="BA10" t="str">
            <v>×</v>
          </cell>
          <cell r="BB10" t="str">
            <v>×</v>
          </cell>
          <cell r="BC10" t="str">
            <v/>
          </cell>
          <cell r="BD10">
            <v>0</v>
          </cell>
          <cell r="BE10" t="str">
            <v/>
          </cell>
          <cell r="BF10" t="str">
            <v/>
          </cell>
          <cell r="BG10" t="str">
            <v>○</v>
          </cell>
          <cell r="BH10" t="b">
            <v>1</v>
          </cell>
          <cell r="BI10" t="b">
            <v>1</v>
          </cell>
        </row>
        <row r="11">
          <cell r="C11" t="str">
            <v/>
          </cell>
          <cell r="D11" t="str">
            <v/>
          </cell>
          <cell r="E11" t="str">
            <v/>
          </cell>
          <cell r="F11" t="str">
            <v/>
          </cell>
          <cell r="U11" t="str">
            <v>－</v>
          </cell>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C12" t="str">
            <v/>
          </cell>
          <cell r="D12" t="str">
            <v/>
          </cell>
          <cell r="E12" t="str">
            <v/>
          </cell>
          <cell r="F12" t="str">
            <v/>
          </cell>
          <cell r="U12" t="str">
            <v>－</v>
          </cell>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C13" t="str">
            <v/>
          </cell>
          <cell r="D13" t="str">
            <v/>
          </cell>
          <cell r="E13" t="str">
            <v/>
          </cell>
          <cell r="F13" t="str">
            <v/>
          </cell>
          <cell r="U13" t="str">
            <v>－</v>
          </cell>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C14" t="str">
            <v/>
          </cell>
          <cell r="D14" t="str">
            <v/>
          </cell>
          <cell r="E14" t="str">
            <v/>
          </cell>
          <cell r="F14" t="str">
            <v/>
          </cell>
          <cell r="U14" t="str">
            <v>－</v>
          </cell>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C15" t="str">
            <v/>
          </cell>
          <cell r="D15" t="str">
            <v/>
          </cell>
          <cell r="E15" t="str">
            <v/>
          </cell>
          <cell r="F15" t="str">
            <v/>
          </cell>
          <cell r="U15" t="str">
            <v>－</v>
          </cell>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C16" t="str">
            <v/>
          </cell>
          <cell r="D16" t="str">
            <v/>
          </cell>
          <cell r="E16" t="str">
            <v/>
          </cell>
          <cell r="F16" t="str">
            <v/>
          </cell>
          <cell r="U16" t="str">
            <v>－</v>
          </cell>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C17" t="str">
            <v/>
          </cell>
          <cell r="D17" t="str">
            <v/>
          </cell>
          <cell r="E17" t="str">
            <v/>
          </cell>
          <cell r="F17" t="str">
            <v/>
          </cell>
          <cell r="U17" t="str">
            <v>－</v>
          </cell>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C18" t="str">
            <v/>
          </cell>
          <cell r="D18" t="str">
            <v/>
          </cell>
          <cell r="E18" t="str">
            <v/>
          </cell>
          <cell r="F18" t="str">
            <v/>
          </cell>
          <cell r="U18" t="str">
            <v>－</v>
          </cell>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C19" t="str">
            <v/>
          </cell>
          <cell r="D19" t="str">
            <v/>
          </cell>
          <cell r="E19" t="str">
            <v/>
          </cell>
          <cell r="F19" t="str">
            <v/>
          </cell>
          <cell r="U19" t="str">
            <v>－</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U20" t="str">
            <v>－</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C247" t="str">
            <v/>
          </cell>
          <cell r="D247" t="str">
            <v/>
          </cell>
          <cell r="E247" t="str">
            <v/>
          </cell>
          <cell r="F247" t="str">
            <v/>
          </cell>
          <cell r="U247" t="str">
            <v>－</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C248" t="str">
            <v/>
          </cell>
          <cell r="D248" t="str">
            <v/>
          </cell>
          <cell r="E248" t="str">
            <v/>
          </cell>
          <cell r="F248" t="str">
            <v/>
          </cell>
          <cell r="U248" t="str">
            <v>－</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C249" t="str">
            <v/>
          </cell>
          <cell r="D249" t="str">
            <v/>
          </cell>
          <cell r="E249" t="str">
            <v/>
          </cell>
          <cell r="F249" t="str">
            <v/>
          </cell>
          <cell r="U249" t="str">
            <v>－</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C250" t="str">
            <v/>
          </cell>
          <cell r="D250" t="str">
            <v/>
          </cell>
          <cell r="E250" t="str">
            <v/>
          </cell>
          <cell r="F250" t="str">
            <v/>
          </cell>
          <cell r="U250" t="str">
            <v>－</v>
          </cell>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I10" sqref="I10"/>
    </sheetView>
  </sheetViews>
  <sheetFormatPr defaultColWidth="9" defaultRowHeight="13.5" x14ac:dyDescent="0.15"/>
  <cols>
    <col min="1" max="1" width="9" style="6"/>
    <col min="2" max="2" width="30.625" style="4" customWidth="1"/>
    <col min="3" max="3" width="20.625" style="6" customWidth="1"/>
    <col min="4" max="4" width="14.375" style="7" customWidth="1"/>
    <col min="5" max="5" width="20.625" style="8" customWidth="1"/>
    <col min="6" max="6" width="15.625" style="8" customWidth="1"/>
    <col min="7" max="7" width="14.375" style="8" customWidth="1"/>
    <col min="8" max="8" width="14.625" style="9" customWidth="1"/>
    <col min="9" max="9" width="14.625" style="7" customWidth="1"/>
    <col min="10" max="10" width="7.625" style="8" customWidth="1"/>
    <col min="11" max="12" width="8.125" style="8" customWidth="1"/>
    <col min="13" max="13" width="8.125" style="10" customWidth="1"/>
    <col min="14" max="14" width="12" style="8" customWidth="1"/>
    <col min="15" max="15" width="9" style="4"/>
    <col min="16" max="16" width="11.25" style="4" customWidth="1"/>
    <col min="17" max="16384" width="9" style="4"/>
  </cols>
  <sheetData>
    <row r="1" spans="1:16" ht="27.75" customHeight="1" x14ac:dyDescent="0.15">
      <c r="A1" s="1"/>
      <c r="B1" s="2" t="s">
        <v>0</v>
      </c>
      <c r="C1" s="3"/>
      <c r="D1" s="3"/>
      <c r="E1" s="3"/>
      <c r="F1" s="3"/>
      <c r="G1" s="3"/>
      <c r="H1" s="3"/>
      <c r="I1" s="3"/>
      <c r="J1" s="3"/>
      <c r="K1" s="3"/>
      <c r="L1" s="3"/>
      <c r="M1" s="3"/>
      <c r="N1" s="3"/>
    </row>
    <row r="2" spans="1:16" x14ac:dyDescent="0.15">
      <c r="A2" s="5"/>
    </row>
    <row r="3" spans="1:16" x14ac:dyDescent="0.15">
      <c r="A3" s="5"/>
      <c r="B3" s="11"/>
      <c r="N3" s="12"/>
    </row>
    <row r="4" spans="1:16" ht="21.95" customHeight="1" x14ac:dyDescent="0.15">
      <c r="A4" s="5"/>
      <c r="B4" s="13" t="s">
        <v>1</v>
      </c>
      <c r="C4" s="13" t="s">
        <v>2</v>
      </c>
      <c r="D4" s="13" t="s">
        <v>3</v>
      </c>
      <c r="E4" s="13" t="s">
        <v>4</v>
      </c>
      <c r="F4" s="14" t="s">
        <v>5</v>
      </c>
      <c r="G4" s="13" t="s">
        <v>6</v>
      </c>
      <c r="H4" s="15" t="s">
        <v>7</v>
      </c>
      <c r="I4" s="13" t="s">
        <v>8</v>
      </c>
      <c r="J4" s="13" t="s">
        <v>9</v>
      </c>
      <c r="K4" s="16" t="s">
        <v>10</v>
      </c>
      <c r="L4" s="16"/>
      <c r="M4" s="16"/>
      <c r="N4" s="14" t="s">
        <v>11</v>
      </c>
    </row>
    <row r="5" spans="1:16" s="21" customFormat="1" ht="36" customHeight="1" x14ac:dyDescent="0.15">
      <c r="A5" s="17"/>
      <c r="B5" s="13"/>
      <c r="C5" s="13"/>
      <c r="D5" s="13"/>
      <c r="E5" s="13"/>
      <c r="F5" s="18"/>
      <c r="G5" s="13"/>
      <c r="H5" s="15"/>
      <c r="I5" s="13"/>
      <c r="J5" s="13"/>
      <c r="K5" s="19" t="s">
        <v>12</v>
      </c>
      <c r="L5" s="19" t="s">
        <v>13</v>
      </c>
      <c r="M5" s="20" t="s">
        <v>14</v>
      </c>
      <c r="N5" s="18"/>
    </row>
    <row r="6" spans="1:16" s="21" customFormat="1" ht="78.75" customHeight="1" x14ac:dyDescent="0.15">
      <c r="A6" s="22">
        <f>IF(MAX([1]令和3年度契約状況調査票!C5:C250)&gt;=ROW()-5,ROW()-5,"")</f>
        <v>1</v>
      </c>
      <c r="B6" s="23" t="str">
        <f>IF(A6="","",VLOOKUP(A6,[1]令和3年度契約状況調査票!$C:$AR,7,FALSE))</f>
        <v>坂出合同庁舎直流電源装置更新工事</v>
      </c>
      <c r="C6" s="24" t="str">
        <f>IF(A6="","",VLOOKUP(A6,[1]令和3年度契約状況調査票!$C:$AR,8,FALSE))</f>
        <v>支出負担行為担当官
高松国税局総務部次長
多田　建司
香川県高松市天神前２－１０</v>
      </c>
      <c r="D6" s="25">
        <f>IF(A6="","",VLOOKUP(A6,[1]令和3年度契約状況調査票!$C:$AR,11,FALSE))</f>
        <v>44445</v>
      </c>
      <c r="E6" s="23" t="str">
        <f>IF(A6="","",VLOOKUP(A6,[1]令和3年度契約状況調査票!$C:$AR,12,FALSE))</f>
        <v>服部電池株式会社
広島県福山市佐波町１６８－１</v>
      </c>
      <c r="F6" s="26">
        <f>IF(A6="","",VLOOKUP(A6,[1]令和3年度契約状況調査票!$C:$AR,13,FALSE))</f>
        <v>3240001031694</v>
      </c>
      <c r="G6" s="27" t="str">
        <f>IF(A6="","",IF(VLOOKUP(A6,[1]令和3年度契約状況調査票!$C:$AR,14,FALSE)="②一般競争入札（総合評価方式）","一般競争入札"&amp;CHAR(10)&amp;"（総合評価方式）","一般競争入札"))</f>
        <v>一般競争入札</v>
      </c>
      <c r="H6" s="28" t="str">
        <f>IF(A6="","",IF(VLOOKUP(A6,[1]令和3年度契約状況調査票!$C:$AR,16,FALSE)="他官署で調達手続きを実施のため","他官署で調達手続きを実施のため",IF(VLOOKUP(A6,[1]令和3年度契約状況調査票!$C:$AR,23,FALSE)="②同種の他の契約の予定価格を類推されるおそれがあるため公表しない","同種の他の契約の予定価格を類推されるおそれがあるため公表しない",IF(VLOOKUP(A6,[1]令和3年度契約状況調査票!$C:$AR,23,FALSE)="－","－",IF(VLOOKUP(A6,[1]令和3年度契約状況調査票!$C:$AR,9,FALSE)&lt;&gt;"",TEXT(VLOOKUP(A6,[1]令和3年度契約状況調査票!$C:$AR,16,FALSE),"#,##0円")&amp;CHAR(10)&amp;"(A)",VLOOKUP(A6,[1]令和3年度契約状況調査票!$C:$AR,16,FALSE))))))</f>
        <v>14,479,300円
(A)</v>
      </c>
      <c r="I6" s="28">
        <f>IF(A6="","",VLOOKUP(A6,[1]令和3年度契約状況調査票!$C:$AR,17,FALSE))</f>
        <v>1072000</v>
      </c>
      <c r="J6" s="29" t="str">
        <f>IF(A6="","",IF(VLOOKUP(A6,[1]令和3年度契約状況調査票!$C:$AR,16,FALSE)="他官署で調達手続きを実施のため","－",IF(VLOOKUP(A6,[1]令和3年度契約状況調査票!$C:$AR,23,FALSE)="②同種の他の契約の予定価格を類推されるおそれがあるため公表しない","－",IF(VLOOKUP(A6,[1]令和3年度契約状況調査票!$C:$AR,23,FALSE)="－","－",IF(VLOOKUP(A6,[1]令和3年度契約状況調査票!$C:$AR,9,FALSE)&lt;&gt;"",TEXT(VLOOKUP(A6,[1]令和3年度契約状況調査票!$C:$AR,19,FALSE),"#.0%")&amp;CHAR(10)&amp;"(B/A×100)",VLOOKUP(A6,[1]令和3年度契約状況調査票!$C:$AR,19,FALSE))))))</f>
        <v>28.6%
(B/A×100)</v>
      </c>
      <c r="K6" s="30" t="str">
        <f>IF(A6="","",IF(VLOOKUP(A6,[1]令和3年度契約状況調査票!$C:$AR,29,FALSE)="①公益社団法人","公社",IF(VLOOKUP(A6,[1]令和3年度契約状況調査票!$C:$AR,29,FALSE)="②公益財団法人","公財","")))</f>
        <v/>
      </c>
      <c r="L6" s="30">
        <f>IF(A6="","",VLOOKUP(A6,[1]令和3年度契約状況調査票!$C:$AR,30,FALSE))</f>
        <v>0</v>
      </c>
      <c r="M6" s="31" t="str">
        <f>IF(A6="","",IF(VLOOKUP(A6,[1]令和3年度契約状況調査票!$C:$AR,30,FALSE)="国所管",VLOOKUP(A6,[1]令和3年度契約状況調査票!$C:$AR,24,FALSE),""))</f>
        <v/>
      </c>
      <c r="N6" s="32" t="str">
        <f>IF(A6="","",IF(AND(P6="○",O6="分担契約/単価契約"),"単価契約"&amp;CHAR(10)&amp;"予定調達総額 "&amp;TEXT(VLOOKUP(A6,[1]令和3年度契約状況調査票!$C:$AR,18,FALSE),"#,##0円")&amp;"(B)"&amp;CHAR(10)&amp;"分担契約"&amp;CHAR(10)&amp;VLOOKUP(A6,[1]令和3年度契約状況調査票!$C:$AR,34,FALSE),IF(AND(P6="○",O6="分担契約"),"分担契約"&amp;CHAR(10)&amp;"契約総額 "&amp;TEXT(VLOOKUP(A6,[1]令和3年度契約状況調査票!$C:$AR,18,FALSE),"#,##0円")&amp;"(B)"&amp;CHAR(10)&amp;VLOOKUP(A6,[1]令和3年度契約状況調査票!$C:$AR,34,FALSE),(IF(O6="分担契約/単価契約","単価契約"&amp;CHAR(10)&amp;"予定調達総額 "&amp;TEXT(VLOOKUP(A6,[1]令和3年度契約状況調査票!$C:$AR,18,FALSE),"#,##0円")&amp;CHAR(10)&amp;"分担契約"&amp;CHAR(10)&amp;VLOOKUP(A6,[1]令和3年度契約状況調査票!$C:$AR,34,FALSE),IF(O6="分担契約","分担契約"&amp;CHAR(10)&amp;"契約総額 "&amp;TEXT(VLOOKUP(A6,[1]令和3年度契約状況調査票!$C:$AR,18,FALSE),"#,##0円")&amp;CHAR(10)&amp;VLOOKUP(A6,[1]令和3年度契約状況調査票!$C:$AR,34,FALSE),IF(O6="単価契約","単価契約"&amp;CHAR(10)&amp;"予定調達総額 "&amp;TEXT(VLOOKUP(A6,[1]令和3年度契約状況調査票!$C:$AR,18,FALSE),"#,##0円")&amp;CHAR(10)&amp;VLOOKUP(A6,[1]令和3年度契約状況調査票!$C:$AR,34,FALSE),VLOOKUP(A6,[1]令和3年度契約状況調査票!$C:$AR,34,FALSE))))))))</f>
        <v xml:space="preserve">分担契約
契約総額 4,147,000円(B)
</v>
      </c>
      <c r="O6" s="21" t="str">
        <f>IF(A6="","",VLOOKUP(A6,[1]令和3年度契約状況調査票!$C:$BY,55,FALSE))</f>
        <v>分担契約</v>
      </c>
      <c r="P6" s="21" t="str">
        <f>IF(A6="","",IF(VLOOKUP(A6,[1]令和3年度契約状況調査票!$C:$AR,16,FALSE)="他官署で調達手続きを実施のため","×",IF(VLOOKUP(A6,[1]令和3年度契約状況調査票!$C:$AR,23,FALSE)="②同種の他の契約の予定価格を類推されるおそれがあるため公表しない","×","○")))</f>
        <v>○</v>
      </c>
    </row>
    <row r="7" spans="1:16" s="21" customFormat="1" ht="78.75" customHeight="1" x14ac:dyDescent="0.15">
      <c r="A7" s="22" t="str">
        <f>IF(MAX([1]令和3年度契約状況調査票!C6:C251)&gt;=ROW()-5,ROW()-5,"")</f>
        <v/>
      </c>
      <c r="B7" s="23" t="str">
        <f>IF(A7="","",VLOOKUP(A7,[1]令和3年度契約状況調査票!$C:$AR,7,FALSE))</f>
        <v/>
      </c>
      <c r="C7" s="24" t="str">
        <f>IF(A7="","",VLOOKUP(A7,[1]令和3年度契約状況調査票!$C:$AR,8,FALSE))</f>
        <v/>
      </c>
      <c r="D7" s="25" t="str">
        <f>IF(A7="","",VLOOKUP(A7,[1]令和3年度契約状況調査票!$C:$AR,11,FALSE))</f>
        <v/>
      </c>
      <c r="E7" s="23" t="str">
        <f>IF(A7="","",VLOOKUP(A7,[1]令和3年度契約状況調査票!$C:$AR,12,FALSE))</f>
        <v/>
      </c>
      <c r="F7" s="26" t="str">
        <f>IF(A7="","",VLOOKUP(A7,[1]令和3年度契約状況調査票!$C:$AR,13,FALSE))</f>
        <v/>
      </c>
      <c r="G7" s="27" t="str">
        <f>IF(A7="","",IF(VLOOKUP(A7,[1]令和3年度契約状況調査票!$C:$AR,14,FALSE)="②一般競争入札（総合評価方式）","一般競争入札"&amp;CHAR(10)&amp;"（総合評価方式）","一般競争入札"))</f>
        <v/>
      </c>
      <c r="H7" s="28" t="str">
        <f>IF(A7="","",IF(VLOOKUP(A7,[1]令和3年度契約状況調査票!$C:$AR,16,FALSE)="他官署で調達手続きを実施のため","他官署で調達手続きを実施のため",IF(VLOOKUP(A7,[1]令和3年度契約状況調査票!$C:$AR,23,FALSE)="②同種の他の契約の予定価格を類推されるおそれがあるため公表しない","同種の他の契約の予定価格を類推されるおそれがあるため公表しない",IF(VLOOKUP(A7,[1]令和3年度契約状況調査票!$C:$AR,23,FALSE)="－","－",IF(VLOOKUP(A7,[1]令和3年度契約状況調査票!$C:$AR,9,FALSE)&lt;&gt;"",TEXT(VLOOKUP(A7,[1]令和3年度契約状況調査票!$C:$AR,16,FALSE),"#,##0円")&amp;CHAR(10)&amp;"(A)",VLOOKUP(A7,[1]令和3年度契約状況調査票!$C:$AR,16,FALSE))))))</f>
        <v/>
      </c>
      <c r="I7" s="28" t="str">
        <f>IF(A7="","",VLOOKUP(A7,[1]令和3年度契約状況調査票!$C:$AR,17,FALSE))</f>
        <v/>
      </c>
      <c r="J7" s="29" t="str">
        <f>IF(A7="","",IF(VLOOKUP(A7,[1]令和3年度契約状況調査票!$C:$AR,16,FALSE)="他官署で調達手続きを実施のため","－",IF(VLOOKUP(A7,[1]令和3年度契約状況調査票!$C:$AR,23,FALSE)="②同種の他の契約の予定価格を類推されるおそれがあるため公表しない","－",IF(VLOOKUP(A7,[1]令和3年度契約状況調査票!$C:$AR,23,FALSE)="－","－",IF(VLOOKUP(A7,[1]令和3年度契約状況調査票!$C:$AR,9,FALSE)&lt;&gt;"",TEXT(VLOOKUP(A7,[1]令和3年度契約状況調査票!$C:$AR,19,FALSE),"#.0%")&amp;CHAR(10)&amp;"(B/A×100)",VLOOKUP(A7,[1]令和3年度契約状況調査票!$C:$AR,19,FALSE))))))</f>
        <v/>
      </c>
      <c r="K7" s="30" t="str">
        <f>IF(A7="","",IF(VLOOKUP(A7,[1]令和3年度契約状況調査票!$C:$AR,29,FALSE)="①公益社団法人","公社",IF(VLOOKUP(A7,[1]令和3年度契約状況調査票!$C:$AR,29,FALSE)="②公益財団法人","公財","")))</f>
        <v/>
      </c>
      <c r="L7" s="30" t="str">
        <f>IF(A7="","",VLOOKUP(A7,[1]令和3年度契約状況調査票!$C:$AR,30,FALSE))</f>
        <v/>
      </c>
      <c r="M7" s="31" t="str">
        <f>IF(A7="","",IF(VLOOKUP(A7,[1]令和3年度契約状況調査票!$C:$AR,30,FALSE)="国所管",VLOOKUP(A7,[1]令和3年度契約状況調査票!$C:$AR,24,FALSE),""))</f>
        <v/>
      </c>
      <c r="N7" s="32" t="str">
        <f>IF(A7="","",IF(AND(P7="○",O7="分担契約/単価契約"),"単価契約"&amp;CHAR(10)&amp;"予定調達総額 "&amp;TEXT(VLOOKUP(A7,[1]令和3年度契約状況調査票!$C:$AR,18,FALSE),"#,##0円")&amp;"(B)"&amp;CHAR(10)&amp;"分担契約"&amp;CHAR(10)&amp;VLOOKUP(A7,[1]令和3年度契約状況調査票!$C:$AR,34,FALSE),IF(AND(P7="○",O7="分担契約"),"分担契約"&amp;CHAR(10)&amp;"契約総額 "&amp;TEXT(VLOOKUP(A7,[1]令和3年度契約状況調査票!$C:$AR,18,FALSE),"#,##0円")&amp;"(B)"&amp;CHAR(10)&amp;VLOOKUP(A7,[1]令和3年度契約状況調査票!$C:$AR,34,FALSE),(IF(O7="分担契約/単価契約","単価契約"&amp;CHAR(10)&amp;"予定調達総額 "&amp;TEXT(VLOOKUP(A7,[1]令和3年度契約状況調査票!$C:$AR,18,FALSE),"#,##0円")&amp;CHAR(10)&amp;"分担契約"&amp;CHAR(10)&amp;VLOOKUP(A7,[1]令和3年度契約状況調査票!$C:$AR,34,FALSE),IF(O7="分担契約","分担契約"&amp;CHAR(10)&amp;"契約総額 "&amp;TEXT(VLOOKUP(A7,[1]令和3年度契約状況調査票!$C:$AR,18,FALSE),"#,##0円")&amp;CHAR(10)&amp;VLOOKUP(A7,[1]令和3年度契約状況調査票!$C:$AR,34,FALSE),IF(O7="単価契約","単価契約"&amp;CHAR(10)&amp;"予定調達総額 "&amp;TEXT(VLOOKUP(A7,[1]令和3年度契約状況調査票!$C:$AR,18,FALSE),"#,##0円")&amp;CHAR(10)&amp;VLOOKUP(A7,[1]令和3年度契約状況調査票!$C:$AR,34,FALSE),VLOOKUP(A7,[1]令和3年度契約状況調査票!$C:$AR,34,FALSE))))))))</f>
        <v/>
      </c>
      <c r="O7" s="21" t="str">
        <f>IF(A7="","",VLOOKUP(A7,[1]令和3年度契約状況調査票!$C:$BY,55,FALSE))</f>
        <v/>
      </c>
      <c r="P7" s="21" t="str">
        <f>IF(A7="","",IF(VLOOKUP(A7,[1]令和3年度契約状況調査票!$C:$AR,16,FALSE)="他官署で調達手続きを実施のため","×",IF(VLOOKUP(A7,[1]令和3年度契約状況調査票!$C:$AR,23,FALSE)="②同種の他の契約の予定価格を類推されるおそれがあるため公表しない","×","○")))</f>
        <v/>
      </c>
    </row>
    <row r="8" spans="1:16" s="21" customFormat="1" ht="89.25" customHeight="1" x14ac:dyDescent="0.15">
      <c r="A8" s="22" t="str">
        <f>IF(MAX([1]令和3年度契約状況調査票!C7:C252)&gt;=ROW()-5,ROW()-5,"")</f>
        <v/>
      </c>
      <c r="B8" s="23" t="str">
        <f>IF(A8="","",VLOOKUP(A8,[1]令和3年度契約状況調査票!$C:$AR,7,FALSE))</f>
        <v/>
      </c>
      <c r="C8" s="24" t="str">
        <f>IF(A8="","",VLOOKUP(A8,[1]令和3年度契約状況調査票!$C:$AR,8,FALSE))</f>
        <v/>
      </c>
      <c r="D8" s="25" t="str">
        <f>IF(A8="","",VLOOKUP(A8,[1]令和3年度契約状況調査票!$C:$AR,11,FALSE))</f>
        <v/>
      </c>
      <c r="E8" s="23" t="str">
        <f>IF(A8="","",VLOOKUP(A8,[1]令和3年度契約状況調査票!$C:$AR,12,FALSE))</f>
        <v/>
      </c>
      <c r="F8" s="26" t="str">
        <f>IF(A8="","",VLOOKUP(A8,[1]令和3年度契約状況調査票!$C:$AR,13,FALSE))</f>
        <v/>
      </c>
      <c r="G8" s="27" t="str">
        <f>IF(A8="","",IF(VLOOKUP(A8,[1]令和3年度契約状況調査票!$C:$AR,14,FALSE)="②一般競争入札（総合評価方式）","一般競争入札"&amp;CHAR(10)&amp;"（総合評価方式）","一般競争入札"))</f>
        <v/>
      </c>
      <c r="H8" s="28" t="str">
        <f>IF(A8="","",IF(VLOOKUP(A8,[1]令和3年度契約状況調査票!$C:$AR,16,FALSE)="他官署で調達手続きを実施のため","他官署で調達手続きを実施のため",IF(VLOOKUP(A8,[1]令和3年度契約状況調査票!$C:$AR,23,FALSE)="②同種の他の契約の予定価格を類推されるおそれがあるため公表しない","同種の他の契約の予定価格を類推されるおそれがあるため公表しない",IF(VLOOKUP(A8,[1]令和3年度契約状況調査票!$C:$AR,23,FALSE)="－","－",IF(VLOOKUP(A8,[1]令和3年度契約状況調査票!$C:$AR,9,FALSE)&lt;&gt;"",TEXT(VLOOKUP(A8,[1]令和3年度契約状況調査票!$C:$AR,16,FALSE),"#,##0円")&amp;CHAR(10)&amp;"(A)",VLOOKUP(A8,[1]令和3年度契約状況調査票!$C:$AR,16,FALSE))))))</f>
        <v/>
      </c>
      <c r="I8" s="28" t="str">
        <f>IF(A8="","",VLOOKUP(A8,[1]令和3年度契約状況調査票!$C:$AR,17,FALSE))</f>
        <v/>
      </c>
      <c r="J8" s="29" t="str">
        <f>IF(A8="","",IF(VLOOKUP(A8,[1]令和3年度契約状況調査票!$C:$AR,16,FALSE)="他官署で調達手続きを実施のため","－",IF(VLOOKUP(A8,[1]令和3年度契約状況調査票!$C:$AR,23,FALSE)="②同種の他の契約の予定価格を類推されるおそれがあるため公表しない","－",IF(VLOOKUP(A8,[1]令和3年度契約状況調査票!$C:$AR,23,FALSE)="－","－",IF(VLOOKUP(A8,[1]令和3年度契約状況調査票!$C:$AR,9,FALSE)&lt;&gt;"",TEXT(VLOOKUP(A8,[1]令和3年度契約状況調査票!$C:$AR,19,FALSE),"#.0%")&amp;CHAR(10)&amp;"(B/A×100)",VLOOKUP(A8,[1]令和3年度契約状況調査票!$C:$AR,19,FALSE))))))</f>
        <v/>
      </c>
      <c r="K8" s="30" t="str">
        <f>IF(A8="","",IF(VLOOKUP(A8,[1]令和3年度契約状況調査票!$C:$AR,29,FALSE)="①公益社団法人","公社",IF(VLOOKUP(A8,[1]令和3年度契約状況調査票!$C:$AR,29,FALSE)="②公益財団法人","公財","")))</f>
        <v/>
      </c>
      <c r="L8" s="30" t="str">
        <f>IF(A8="","",VLOOKUP(A8,[1]令和3年度契約状況調査票!$C:$AR,30,FALSE))</f>
        <v/>
      </c>
      <c r="M8" s="31" t="str">
        <f>IF(A8="","",IF(VLOOKUP(A8,[1]令和3年度契約状況調査票!$C:$AR,30,FALSE)="国所管",VLOOKUP(A8,[1]令和3年度契約状況調査票!$C:$AR,24,FALSE),""))</f>
        <v/>
      </c>
      <c r="N8" s="32" t="str">
        <f>IF(A8="","",IF(AND(P8="○",O8="分担契約/単価契約"),"単価契約"&amp;CHAR(10)&amp;"予定調達総額 "&amp;TEXT(VLOOKUP(A8,[1]令和3年度契約状況調査票!$C:$AR,18,FALSE),"#,##0円")&amp;"(B)"&amp;CHAR(10)&amp;"分担契約"&amp;CHAR(10)&amp;VLOOKUP(A8,[1]令和3年度契約状況調査票!$C:$AR,34,FALSE),IF(AND(P8="○",O8="分担契約"),"分担契約"&amp;CHAR(10)&amp;"契約総額 "&amp;TEXT(VLOOKUP(A8,[1]令和3年度契約状況調査票!$C:$AR,18,FALSE),"#,##0円")&amp;"(B)"&amp;CHAR(10)&amp;VLOOKUP(A8,[1]令和3年度契約状況調査票!$C:$AR,34,FALSE),(IF(O8="分担契約/単価契約","単価契約"&amp;CHAR(10)&amp;"予定調達総額 "&amp;TEXT(VLOOKUP(A8,[1]令和3年度契約状況調査票!$C:$AR,18,FALSE),"#,##0円")&amp;CHAR(10)&amp;"分担契約"&amp;CHAR(10)&amp;VLOOKUP(A8,[1]令和3年度契約状況調査票!$C:$AR,34,FALSE),IF(O8="分担契約","分担契約"&amp;CHAR(10)&amp;"契約総額 "&amp;TEXT(VLOOKUP(A8,[1]令和3年度契約状況調査票!$C:$AR,18,FALSE),"#,##0円")&amp;CHAR(10)&amp;VLOOKUP(A8,[1]令和3年度契約状況調査票!$C:$AR,34,FALSE),IF(O8="単価契約","単価契約"&amp;CHAR(10)&amp;"予定調達総額 "&amp;TEXT(VLOOKUP(A8,[1]令和3年度契約状況調査票!$C:$AR,18,FALSE),"#,##0円")&amp;CHAR(10)&amp;VLOOKUP(A8,[1]令和3年度契約状況調査票!$C:$AR,34,FALSE),VLOOKUP(A8,[1]令和3年度契約状況調査票!$C:$AR,34,FALSE))))))))</f>
        <v/>
      </c>
      <c r="O8" s="21" t="str">
        <f>IF(A8="","",VLOOKUP(A8,[1]令和3年度契約状況調査票!$C:$BY,55,FALSE))</f>
        <v/>
      </c>
      <c r="P8" s="21" t="str">
        <f>IF(A8="","",IF(VLOOKUP(A8,[1]令和3年度契約状況調査票!$C:$AR,16,FALSE)="他官署で調達手続きを実施のため","×",IF(VLOOKUP(A8,[1]令和3年度契約状況調査票!$C:$AR,23,FALSE)="②同種の他の契約の予定価格を類推されるおそれがあるため公表しない","×","○")))</f>
        <v/>
      </c>
    </row>
    <row r="9" spans="1:16" s="21" customFormat="1" ht="60" customHeight="1" x14ac:dyDescent="0.15">
      <c r="A9" s="22" t="str">
        <f>IF(MAX([1]令和3年度契約状況調査票!C8:C253)&gt;=ROW()-5,ROW()-5,"")</f>
        <v/>
      </c>
      <c r="B9" s="23" t="str">
        <f>IF(A9="","",VLOOKUP(A9,[1]令和3年度契約状況調査票!$C:$AR,7,FALSE))</f>
        <v/>
      </c>
      <c r="C9" s="24" t="str">
        <f>IF(A9="","",VLOOKUP(A9,[1]令和3年度契約状況調査票!$C:$AR,8,FALSE))</f>
        <v/>
      </c>
      <c r="D9" s="25" t="str">
        <f>IF(A9="","",VLOOKUP(A9,[1]令和3年度契約状況調査票!$C:$AR,11,FALSE))</f>
        <v/>
      </c>
      <c r="E9" s="23" t="str">
        <f>IF(A9="","",VLOOKUP(A9,[1]令和3年度契約状況調査票!$C:$AR,12,FALSE))</f>
        <v/>
      </c>
      <c r="F9" s="26" t="str">
        <f>IF(A9="","",VLOOKUP(A9,[1]令和3年度契約状況調査票!$C:$AR,13,FALSE))</f>
        <v/>
      </c>
      <c r="G9" s="27" t="str">
        <f>IF(A9="","",IF(VLOOKUP(A9,[1]令和3年度契約状況調査票!$C:$AR,14,FALSE)="②一般競争入札（総合評価方式）","一般競争入札"&amp;CHAR(10)&amp;"（総合評価方式）","一般競争入札"))</f>
        <v/>
      </c>
      <c r="H9" s="28" t="str">
        <f>IF(A9="","",IF(VLOOKUP(A9,[1]令和3年度契約状況調査票!$C:$AR,16,FALSE)="他官署で調達手続きを実施のため","他官署で調達手続きを実施のため",IF(VLOOKUP(A9,[1]令和3年度契約状況調査票!$C:$AR,23,FALSE)="②同種の他の契約の予定価格を類推されるおそれがあるため公表しない","同種の他の契約の予定価格を類推されるおそれがあるため公表しない",IF(VLOOKUP(A9,[1]令和3年度契約状況調査票!$C:$AR,23,FALSE)="－","－",IF(VLOOKUP(A9,[1]令和3年度契約状況調査票!$C:$AR,9,FALSE)&lt;&gt;"",TEXT(VLOOKUP(A9,[1]令和3年度契約状況調査票!$C:$AR,16,FALSE),"#,##0円")&amp;CHAR(10)&amp;"(A)",VLOOKUP(A9,[1]令和3年度契約状況調査票!$C:$AR,16,FALSE))))))</f>
        <v/>
      </c>
      <c r="I9" s="28" t="str">
        <f>IF(A9="","",VLOOKUP(A9,[1]令和3年度契約状況調査票!$C:$AR,17,FALSE))</f>
        <v/>
      </c>
      <c r="J9" s="29" t="str">
        <f>IF(A9="","",IF(VLOOKUP(A9,[1]令和3年度契約状況調査票!$C:$AR,16,FALSE)="他官署で調達手続きを実施のため","－",IF(VLOOKUP(A9,[1]令和3年度契約状況調査票!$C:$AR,23,FALSE)="②同種の他の契約の予定価格を類推されるおそれがあるため公表しない","－",IF(VLOOKUP(A9,[1]令和3年度契約状況調査票!$C:$AR,23,FALSE)="－","－",IF(VLOOKUP(A9,[1]令和3年度契約状況調査票!$C:$AR,9,FALSE)&lt;&gt;"",TEXT(VLOOKUP(A9,[1]令和3年度契約状況調査票!$C:$AR,19,FALSE),"#.0%")&amp;CHAR(10)&amp;"(B/A×100)",VLOOKUP(A9,[1]令和3年度契約状況調査票!$C:$AR,19,FALSE))))))</f>
        <v/>
      </c>
      <c r="K9" s="30" t="str">
        <f>IF(A9="","",IF(VLOOKUP(A9,[1]令和3年度契約状況調査票!$C:$AR,29,FALSE)="①公益社団法人","公社",IF(VLOOKUP(A9,[1]令和3年度契約状況調査票!$C:$AR,29,FALSE)="②公益財団法人","公財","")))</f>
        <v/>
      </c>
      <c r="L9" s="30" t="str">
        <f>IF(A9="","",VLOOKUP(A9,[1]令和3年度契約状況調査票!$C:$AR,30,FALSE))</f>
        <v/>
      </c>
      <c r="M9" s="31" t="str">
        <f>IF(A9="","",IF(VLOOKUP(A9,[1]令和3年度契約状況調査票!$C:$AR,30,FALSE)="国所管",VLOOKUP(A9,[1]令和3年度契約状況調査票!$C:$AR,24,FALSE),""))</f>
        <v/>
      </c>
      <c r="N9" s="32" t="str">
        <f>IF(A9="","",IF(AND(P9="○",O9="分担契約/単価契約"),"単価契約"&amp;CHAR(10)&amp;"予定調達総額 "&amp;TEXT(VLOOKUP(A9,[1]令和3年度契約状況調査票!$C:$AR,18,FALSE),"#,##0円")&amp;"(B)"&amp;CHAR(10)&amp;"分担契約"&amp;CHAR(10)&amp;VLOOKUP(A9,[1]令和3年度契約状況調査票!$C:$AR,34,FALSE),IF(AND(P9="○",O9="分担契約"),"分担契約"&amp;CHAR(10)&amp;"契約総額 "&amp;TEXT(VLOOKUP(A9,[1]令和3年度契約状況調査票!$C:$AR,18,FALSE),"#,##0円")&amp;"(B)"&amp;CHAR(10)&amp;VLOOKUP(A9,[1]令和3年度契約状況調査票!$C:$AR,34,FALSE),(IF(O9="分担契約/単価契約","単価契約"&amp;CHAR(10)&amp;"予定調達総額 "&amp;TEXT(VLOOKUP(A9,[1]令和3年度契約状況調査票!$C:$AR,18,FALSE),"#,##0円")&amp;CHAR(10)&amp;"分担契約"&amp;CHAR(10)&amp;VLOOKUP(A9,[1]令和3年度契約状況調査票!$C:$AR,34,FALSE),IF(O9="分担契約","分担契約"&amp;CHAR(10)&amp;"契約総額 "&amp;TEXT(VLOOKUP(A9,[1]令和3年度契約状況調査票!$C:$AR,18,FALSE),"#,##0円")&amp;CHAR(10)&amp;VLOOKUP(A9,[1]令和3年度契約状況調査票!$C:$AR,34,FALSE),IF(O9="単価契約","単価契約"&amp;CHAR(10)&amp;"予定調達総額 "&amp;TEXT(VLOOKUP(A9,[1]令和3年度契約状況調査票!$C:$AR,18,FALSE),"#,##0円")&amp;CHAR(10)&amp;VLOOKUP(A9,[1]令和3年度契約状況調査票!$C:$AR,34,FALSE),VLOOKUP(A9,[1]令和3年度契約状況調査票!$C:$AR,34,FALSE))))))))</f>
        <v/>
      </c>
      <c r="O9" s="21" t="str">
        <f>IF(A9="","",VLOOKUP(A9,[1]令和3年度契約状況調査票!$C:$BY,55,FALSE))</f>
        <v/>
      </c>
      <c r="P9" s="21" t="str">
        <f>IF(A9="","",IF(VLOOKUP(A9,[1]令和3年度契約状況調査票!$C:$AR,16,FALSE)="他官署で調達手続きを実施のため","×",IF(VLOOKUP(A9,[1]令和3年度契約状況調査票!$C:$AR,23,FALSE)="②同種の他の契約の予定価格を類推されるおそれがあるため公表しない","×","○")))</f>
        <v/>
      </c>
    </row>
    <row r="10" spans="1:16" s="21" customFormat="1" ht="60" customHeight="1" x14ac:dyDescent="0.15">
      <c r="A10" s="22" t="str">
        <f>IF(MAX([1]令和3年度契約状況調査票!C9:C254)&gt;=ROW()-5,ROW()-5,"")</f>
        <v/>
      </c>
      <c r="B10" s="23" t="str">
        <f>IF(A10="","",VLOOKUP(A10,[1]令和3年度契約状況調査票!$C:$AR,7,FALSE))</f>
        <v/>
      </c>
      <c r="C10" s="24" t="str">
        <f>IF(A10="","",VLOOKUP(A10,[1]令和3年度契約状況調査票!$C:$AR,8,FALSE))</f>
        <v/>
      </c>
      <c r="D10" s="25" t="str">
        <f>IF(A10="","",VLOOKUP(A10,[1]令和3年度契約状況調査票!$C:$AR,11,FALSE))</f>
        <v/>
      </c>
      <c r="E10" s="23" t="str">
        <f>IF(A10="","",VLOOKUP(A10,[1]令和3年度契約状況調査票!$C:$AR,12,FALSE))</f>
        <v/>
      </c>
      <c r="F10" s="26" t="str">
        <f>IF(A10="","",VLOOKUP(A10,[1]令和3年度契約状況調査票!$C:$AR,13,FALSE))</f>
        <v/>
      </c>
      <c r="G10" s="27" t="str">
        <f>IF(A10="","",IF(VLOOKUP(A10,[1]令和3年度契約状況調査票!$C:$AR,14,FALSE)="②一般競争入札（総合評価方式）","一般競争入札"&amp;CHAR(10)&amp;"（総合評価方式）","一般競争入札"))</f>
        <v/>
      </c>
      <c r="H10" s="28" t="str">
        <f>IF(A10="","",IF(VLOOKUP(A10,[1]令和3年度契約状況調査票!$C:$AR,16,FALSE)="他官署で調達手続きを実施のため","他官署で調達手続きを実施のため",IF(VLOOKUP(A10,[1]令和3年度契約状況調査票!$C:$AR,23,FALSE)="②同種の他の契約の予定価格を類推されるおそれがあるため公表しない","同種の他の契約の予定価格を類推されるおそれがあるため公表しない",IF(VLOOKUP(A10,[1]令和3年度契約状況調査票!$C:$AR,23,FALSE)="－","－",IF(VLOOKUP(A10,[1]令和3年度契約状況調査票!$C:$AR,9,FALSE)&lt;&gt;"",TEXT(VLOOKUP(A10,[1]令和3年度契約状況調査票!$C:$AR,16,FALSE),"#,##0円")&amp;CHAR(10)&amp;"(A)",VLOOKUP(A10,[1]令和3年度契約状況調査票!$C:$AR,16,FALSE))))))</f>
        <v/>
      </c>
      <c r="I10" s="28" t="str">
        <f>IF(A10="","",VLOOKUP(A10,[1]令和3年度契約状況調査票!$C:$AR,17,FALSE))</f>
        <v/>
      </c>
      <c r="J10" s="29" t="str">
        <f>IF(A10="","",IF(VLOOKUP(A10,[1]令和3年度契約状況調査票!$C:$AR,16,FALSE)="他官署で調達手続きを実施のため","－",IF(VLOOKUP(A10,[1]令和3年度契約状況調査票!$C:$AR,23,FALSE)="②同種の他の契約の予定価格を類推されるおそれがあるため公表しない","－",IF(VLOOKUP(A10,[1]令和3年度契約状況調査票!$C:$AR,23,FALSE)="－","－",IF(VLOOKUP(A10,[1]令和3年度契約状況調査票!$C:$AR,9,FALSE)&lt;&gt;"",TEXT(VLOOKUP(A10,[1]令和3年度契約状況調査票!$C:$AR,19,FALSE),"#.0%")&amp;CHAR(10)&amp;"(B/A×100)",VLOOKUP(A10,[1]令和3年度契約状況調査票!$C:$AR,19,FALSE))))))</f>
        <v/>
      </c>
      <c r="K10" s="30" t="str">
        <f>IF(A10="","",IF(VLOOKUP(A10,[1]令和3年度契約状況調査票!$C:$AR,29,FALSE)="①公益社団法人","公社",IF(VLOOKUP(A10,[1]令和3年度契約状況調査票!$C:$AR,29,FALSE)="②公益財団法人","公財","")))</f>
        <v/>
      </c>
      <c r="L10" s="30" t="str">
        <f>IF(A10="","",VLOOKUP(A10,[1]令和3年度契約状況調査票!$C:$AR,30,FALSE))</f>
        <v/>
      </c>
      <c r="M10" s="31" t="str">
        <f>IF(A10="","",IF(VLOOKUP(A10,[1]令和3年度契約状況調査票!$C:$AR,30,FALSE)="国所管",VLOOKUP(A10,[1]令和3年度契約状況調査票!$C:$AR,24,FALSE),""))</f>
        <v/>
      </c>
      <c r="N10" s="32" t="str">
        <f>IF(A10="","",IF(AND(P10="○",O10="分担契約/単価契約"),"単価契約"&amp;CHAR(10)&amp;"予定調達総額 "&amp;TEXT(VLOOKUP(A10,[1]令和3年度契約状況調査票!$C:$AR,18,FALSE),"#,##0円")&amp;"(B)"&amp;CHAR(10)&amp;"分担契約"&amp;CHAR(10)&amp;VLOOKUP(A10,[1]令和3年度契約状況調査票!$C:$AR,34,FALSE),IF(AND(P10="○",O10="分担契約"),"分担契約"&amp;CHAR(10)&amp;"契約総額 "&amp;TEXT(VLOOKUP(A10,[1]令和3年度契約状況調査票!$C:$AR,18,FALSE),"#,##0円")&amp;"(B)"&amp;CHAR(10)&amp;VLOOKUP(A10,[1]令和3年度契約状況調査票!$C:$AR,34,FALSE),(IF(O10="分担契約/単価契約","単価契約"&amp;CHAR(10)&amp;"予定調達総額 "&amp;TEXT(VLOOKUP(A10,[1]令和3年度契約状況調査票!$C:$AR,18,FALSE),"#,##0円")&amp;CHAR(10)&amp;"分担契約"&amp;CHAR(10)&amp;VLOOKUP(A10,[1]令和3年度契約状況調査票!$C:$AR,34,FALSE),IF(O10="分担契約","分担契約"&amp;CHAR(10)&amp;"契約総額 "&amp;TEXT(VLOOKUP(A10,[1]令和3年度契約状況調査票!$C:$AR,18,FALSE),"#,##0円")&amp;CHAR(10)&amp;VLOOKUP(A10,[1]令和3年度契約状況調査票!$C:$AR,34,FALSE),IF(O10="単価契約","単価契約"&amp;CHAR(10)&amp;"予定調達総額 "&amp;TEXT(VLOOKUP(A10,[1]令和3年度契約状況調査票!$C:$AR,18,FALSE),"#,##0円")&amp;CHAR(10)&amp;VLOOKUP(A10,[1]令和3年度契約状況調査票!$C:$AR,34,FALSE),VLOOKUP(A10,[1]令和3年度契約状況調査票!$C:$AR,34,FALSE))))))))</f>
        <v/>
      </c>
      <c r="O10" s="21" t="str">
        <f>IF(A10="","",VLOOKUP(A10,[1]令和3年度契約状況調査票!$C:$BY,55,FALSE))</f>
        <v/>
      </c>
      <c r="P10" s="21" t="str">
        <f>IF(A10="","",IF(VLOOKUP(A10,[1]令和3年度契約状況調査票!$C:$AR,16,FALSE)="他官署で調達手続きを実施のため","×",IF(VLOOKUP(A10,[1]令和3年度契約状況調査票!$C:$AR,23,FALSE)="②同種の他の契約の予定価格を類推されるおそれがあるため公表しない","×","○")))</f>
        <v/>
      </c>
    </row>
    <row r="11" spans="1:16" s="21" customFormat="1" ht="60" customHeight="1" x14ac:dyDescent="0.15">
      <c r="A11" s="22" t="str">
        <f>IF(MAX([1]令和3年度契約状況調査票!C10:C255)&gt;=ROW()-5,ROW()-5,"")</f>
        <v/>
      </c>
      <c r="B11" s="23" t="str">
        <f>IF(A11="","",VLOOKUP(A11,[1]令和3年度契約状況調査票!$C:$AR,7,FALSE))</f>
        <v/>
      </c>
      <c r="C11" s="24" t="str">
        <f>IF(A11="","",VLOOKUP(A11,[1]令和3年度契約状況調査票!$C:$AR,8,FALSE))</f>
        <v/>
      </c>
      <c r="D11" s="25" t="str">
        <f>IF(A11="","",VLOOKUP(A11,[1]令和3年度契約状況調査票!$C:$AR,11,FALSE))</f>
        <v/>
      </c>
      <c r="E11" s="23" t="str">
        <f>IF(A11="","",VLOOKUP(A11,[1]令和3年度契約状況調査票!$C:$AR,12,FALSE))</f>
        <v/>
      </c>
      <c r="F11" s="26" t="str">
        <f>IF(A11="","",VLOOKUP(A11,[1]令和3年度契約状況調査票!$C:$AR,13,FALSE))</f>
        <v/>
      </c>
      <c r="G11" s="27" t="str">
        <f>IF(A11="","",IF(VLOOKUP(A11,[1]令和3年度契約状況調査票!$C:$AR,14,FALSE)="②一般競争入札（総合評価方式）","一般競争入札"&amp;CHAR(10)&amp;"（総合評価方式）","一般競争入札"))</f>
        <v/>
      </c>
      <c r="H11" s="28" t="str">
        <f>IF(A11="","",IF(VLOOKUP(A11,[1]令和3年度契約状況調査票!$C:$AR,16,FALSE)="他官署で調達手続きを実施のため","他官署で調達手続きを実施のため",IF(VLOOKUP(A11,[1]令和3年度契約状況調査票!$C:$AR,23,FALSE)="②同種の他の契約の予定価格を類推されるおそれがあるため公表しない","同種の他の契約の予定価格を類推されるおそれがあるため公表しない",IF(VLOOKUP(A11,[1]令和3年度契約状況調査票!$C:$AR,23,FALSE)="－","－",IF(VLOOKUP(A11,[1]令和3年度契約状況調査票!$C:$AR,9,FALSE)&lt;&gt;"",TEXT(VLOOKUP(A11,[1]令和3年度契約状況調査票!$C:$AR,16,FALSE),"#,##0円")&amp;CHAR(10)&amp;"(A)",VLOOKUP(A11,[1]令和3年度契約状況調査票!$C:$AR,16,FALSE))))))</f>
        <v/>
      </c>
      <c r="I11" s="28" t="str">
        <f>IF(A11="","",VLOOKUP(A11,[1]令和3年度契約状況調査票!$C:$AR,17,FALSE))</f>
        <v/>
      </c>
      <c r="J11" s="29" t="str">
        <f>IF(A11="","",IF(VLOOKUP(A11,[1]令和3年度契約状況調査票!$C:$AR,16,FALSE)="他官署で調達手続きを実施のため","－",IF(VLOOKUP(A11,[1]令和3年度契約状況調査票!$C:$AR,23,FALSE)="②同種の他の契約の予定価格を類推されるおそれがあるため公表しない","－",IF(VLOOKUP(A11,[1]令和3年度契約状況調査票!$C:$AR,23,FALSE)="－","－",IF(VLOOKUP(A11,[1]令和3年度契約状況調査票!$C:$AR,9,FALSE)&lt;&gt;"",TEXT(VLOOKUP(A11,[1]令和3年度契約状況調査票!$C:$AR,19,FALSE),"#.0%")&amp;CHAR(10)&amp;"(B/A×100)",VLOOKUP(A11,[1]令和3年度契約状況調査票!$C:$AR,19,FALSE))))))</f>
        <v/>
      </c>
      <c r="K11" s="30" t="str">
        <f>IF(A11="","",IF(VLOOKUP(A11,[1]令和3年度契約状況調査票!$C:$AR,29,FALSE)="①公益社団法人","公社",IF(VLOOKUP(A11,[1]令和3年度契約状況調査票!$C:$AR,29,FALSE)="②公益財団法人","公財","")))</f>
        <v/>
      </c>
      <c r="L11" s="30" t="str">
        <f>IF(A11="","",VLOOKUP(A11,[1]令和3年度契約状況調査票!$C:$AR,30,FALSE))</f>
        <v/>
      </c>
      <c r="M11" s="31" t="str">
        <f>IF(A11="","",IF(VLOOKUP(A11,[1]令和3年度契約状況調査票!$C:$AR,30,FALSE)="国所管",VLOOKUP(A11,[1]令和3年度契約状況調査票!$C:$AR,24,FALSE),""))</f>
        <v/>
      </c>
      <c r="N11" s="32" t="str">
        <f>IF(A11="","",IF(AND(P11="○",O11="分担契約/単価契約"),"単価契約"&amp;CHAR(10)&amp;"予定調達総額 "&amp;TEXT(VLOOKUP(A11,[1]令和3年度契約状況調査票!$C:$AR,18,FALSE),"#,##0円")&amp;"(B)"&amp;CHAR(10)&amp;"分担契約"&amp;CHAR(10)&amp;VLOOKUP(A11,[1]令和3年度契約状況調査票!$C:$AR,34,FALSE),IF(AND(P11="○",O11="分担契約"),"分担契約"&amp;CHAR(10)&amp;"契約総額 "&amp;TEXT(VLOOKUP(A11,[1]令和3年度契約状況調査票!$C:$AR,18,FALSE),"#,##0円")&amp;"(B)"&amp;CHAR(10)&amp;VLOOKUP(A11,[1]令和3年度契約状況調査票!$C:$AR,34,FALSE),(IF(O11="分担契約/単価契約","単価契約"&amp;CHAR(10)&amp;"予定調達総額 "&amp;TEXT(VLOOKUP(A11,[1]令和3年度契約状況調査票!$C:$AR,18,FALSE),"#,##0円")&amp;CHAR(10)&amp;"分担契約"&amp;CHAR(10)&amp;VLOOKUP(A11,[1]令和3年度契約状況調査票!$C:$AR,34,FALSE),IF(O11="分担契約","分担契約"&amp;CHAR(10)&amp;"契約総額 "&amp;TEXT(VLOOKUP(A11,[1]令和3年度契約状況調査票!$C:$AR,18,FALSE),"#,##0円")&amp;CHAR(10)&amp;VLOOKUP(A11,[1]令和3年度契約状況調査票!$C:$AR,34,FALSE),IF(O11="単価契約","単価契約"&amp;CHAR(10)&amp;"予定調達総額 "&amp;TEXT(VLOOKUP(A11,[1]令和3年度契約状況調査票!$C:$AR,18,FALSE),"#,##0円")&amp;CHAR(10)&amp;VLOOKUP(A11,[1]令和3年度契約状況調査票!$C:$AR,34,FALSE),VLOOKUP(A11,[1]令和3年度契約状況調査票!$C:$AR,34,FALSE))))))))</f>
        <v/>
      </c>
      <c r="O11" s="21" t="str">
        <f>IF(A11="","",VLOOKUP(A11,[1]令和3年度契約状況調査票!$C:$BY,55,FALSE))</f>
        <v/>
      </c>
      <c r="P11" s="21" t="str">
        <f>IF(A11="","",IF(VLOOKUP(A11,[1]令和3年度契約状況調査票!$C:$AR,16,FALSE)="他官署で調達手続きを実施のため","×",IF(VLOOKUP(A11,[1]令和3年度契約状況調査票!$C:$AR,23,FALSE)="②同種の他の契約の予定価格を類推されるおそれがあるため公表しない","×","○")))</f>
        <v/>
      </c>
    </row>
    <row r="12" spans="1:16" s="21" customFormat="1" ht="60" customHeight="1" x14ac:dyDescent="0.15">
      <c r="A12" s="22" t="str">
        <f>IF(MAX([1]令和3年度契約状況調査票!C11:C256)&gt;=ROW()-5,ROW()-5,"")</f>
        <v/>
      </c>
      <c r="B12" s="23" t="str">
        <f>IF(A12="","",VLOOKUP(A12,[1]令和3年度契約状況調査票!$C:$AR,7,FALSE))</f>
        <v/>
      </c>
      <c r="C12" s="24" t="str">
        <f>IF(A12="","",VLOOKUP(A12,[1]令和3年度契約状況調査票!$C:$AR,8,FALSE))</f>
        <v/>
      </c>
      <c r="D12" s="25" t="str">
        <f>IF(A12="","",VLOOKUP(A12,[1]令和3年度契約状況調査票!$C:$AR,11,FALSE))</f>
        <v/>
      </c>
      <c r="E12" s="23" t="str">
        <f>IF(A12="","",VLOOKUP(A12,[1]令和3年度契約状況調査票!$C:$AR,12,FALSE))</f>
        <v/>
      </c>
      <c r="F12" s="26" t="str">
        <f>IF(A12="","",VLOOKUP(A12,[1]令和3年度契約状況調査票!$C:$AR,13,FALSE))</f>
        <v/>
      </c>
      <c r="G12" s="27" t="str">
        <f>IF(A12="","",IF(VLOOKUP(A12,[1]令和3年度契約状況調査票!$C:$AR,14,FALSE)="②一般競争入札（総合評価方式）","一般競争入札"&amp;CHAR(10)&amp;"（総合評価方式）","一般競争入札"))</f>
        <v/>
      </c>
      <c r="H12" s="28" t="str">
        <f>IF(A12="","",IF(VLOOKUP(A12,[1]令和3年度契約状況調査票!$C:$AR,16,FALSE)="他官署で調達手続きを実施のため","他官署で調達手続きを実施のため",IF(VLOOKUP(A12,[1]令和3年度契約状況調査票!$C:$AR,23,FALSE)="②同種の他の契約の予定価格を類推されるおそれがあるため公表しない","同種の他の契約の予定価格を類推されるおそれがあるため公表しない",IF(VLOOKUP(A12,[1]令和3年度契約状況調査票!$C:$AR,23,FALSE)="－","－",IF(VLOOKUP(A12,[1]令和3年度契約状況調査票!$C:$AR,9,FALSE)&lt;&gt;"",TEXT(VLOOKUP(A12,[1]令和3年度契約状況調査票!$C:$AR,16,FALSE),"#,##0円")&amp;CHAR(10)&amp;"(A)",VLOOKUP(A12,[1]令和3年度契約状況調査票!$C:$AR,16,FALSE))))))</f>
        <v/>
      </c>
      <c r="I12" s="28" t="str">
        <f>IF(A12="","",VLOOKUP(A12,[1]令和3年度契約状況調査票!$C:$AR,17,FALSE))</f>
        <v/>
      </c>
      <c r="J12" s="29" t="str">
        <f>IF(A12="","",IF(VLOOKUP(A12,[1]令和3年度契約状況調査票!$C:$AR,16,FALSE)="他官署で調達手続きを実施のため","－",IF(VLOOKUP(A12,[1]令和3年度契約状況調査票!$C:$AR,23,FALSE)="②同種の他の契約の予定価格を類推されるおそれがあるため公表しない","－",IF(VLOOKUP(A12,[1]令和3年度契約状況調査票!$C:$AR,23,FALSE)="－","－",IF(VLOOKUP(A12,[1]令和3年度契約状況調査票!$C:$AR,9,FALSE)&lt;&gt;"",TEXT(VLOOKUP(A12,[1]令和3年度契約状況調査票!$C:$AR,19,FALSE),"#.0%")&amp;CHAR(10)&amp;"(B/A×100)",VLOOKUP(A12,[1]令和3年度契約状況調査票!$C:$AR,19,FALSE))))))</f>
        <v/>
      </c>
      <c r="K12" s="30" t="str">
        <f>IF(A12="","",IF(VLOOKUP(A12,[1]令和3年度契約状況調査票!$C:$AR,29,FALSE)="①公益社団法人","公社",IF(VLOOKUP(A12,[1]令和3年度契約状況調査票!$C:$AR,29,FALSE)="②公益財団法人","公財","")))</f>
        <v/>
      </c>
      <c r="L12" s="30" t="str">
        <f>IF(A12="","",VLOOKUP(A12,[1]令和3年度契約状況調査票!$C:$AR,30,FALSE))</f>
        <v/>
      </c>
      <c r="M12" s="31" t="str">
        <f>IF(A12="","",IF(VLOOKUP(A12,[1]令和3年度契約状況調査票!$C:$AR,30,FALSE)="国所管",VLOOKUP(A12,[1]令和3年度契約状況調査票!$C:$AR,24,FALSE),""))</f>
        <v/>
      </c>
      <c r="N12" s="32" t="str">
        <f>IF(A12="","",IF(AND(P12="○",O12="分担契約/単価契約"),"単価契約"&amp;CHAR(10)&amp;"予定調達総額 "&amp;TEXT(VLOOKUP(A12,[1]令和3年度契約状況調査票!$C:$AR,18,FALSE),"#,##0円")&amp;"(B)"&amp;CHAR(10)&amp;"分担契約"&amp;CHAR(10)&amp;VLOOKUP(A12,[1]令和3年度契約状況調査票!$C:$AR,34,FALSE),IF(AND(P12="○",O12="分担契約"),"分担契約"&amp;CHAR(10)&amp;"契約総額 "&amp;TEXT(VLOOKUP(A12,[1]令和3年度契約状況調査票!$C:$AR,18,FALSE),"#,##0円")&amp;"(B)"&amp;CHAR(10)&amp;VLOOKUP(A12,[1]令和3年度契約状況調査票!$C:$AR,34,FALSE),(IF(O12="分担契約/単価契約","単価契約"&amp;CHAR(10)&amp;"予定調達総額 "&amp;TEXT(VLOOKUP(A12,[1]令和3年度契約状況調査票!$C:$AR,18,FALSE),"#,##0円")&amp;CHAR(10)&amp;"分担契約"&amp;CHAR(10)&amp;VLOOKUP(A12,[1]令和3年度契約状況調査票!$C:$AR,34,FALSE),IF(O12="分担契約","分担契約"&amp;CHAR(10)&amp;"契約総額 "&amp;TEXT(VLOOKUP(A12,[1]令和3年度契約状況調査票!$C:$AR,18,FALSE),"#,##0円")&amp;CHAR(10)&amp;VLOOKUP(A12,[1]令和3年度契約状況調査票!$C:$AR,34,FALSE),IF(O12="単価契約","単価契約"&amp;CHAR(10)&amp;"予定調達総額 "&amp;TEXT(VLOOKUP(A12,[1]令和3年度契約状況調査票!$C:$AR,18,FALSE),"#,##0円")&amp;CHAR(10)&amp;VLOOKUP(A12,[1]令和3年度契約状況調査票!$C:$AR,34,FALSE),VLOOKUP(A12,[1]令和3年度契約状況調査票!$C:$AR,34,FALSE))))))))</f>
        <v/>
      </c>
      <c r="O12" s="21" t="str">
        <f>IF(A12="","",VLOOKUP(A12,[1]令和3年度契約状況調査票!$C:$BY,55,FALSE))</f>
        <v/>
      </c>
      <c r="P12" s="21" t="str">
        <f>IF(A12="","",IF(VLOOKUP(A12,[1]令和3年度契約状況調査票!$C:$AR,16,FALSE)="他官署で調達手続きを実施のため","×",IF(VLOOKUP(A12,[1]令和3年度契約状況調査票!$C:$AR,23,FALSE)="②同種の他の契約の予定価格を類推されるおそれがあるため公表しない","×","○")))</f>
        <v/>
      </c>
    </row>
    <row r="13" spans="1:16" s="21" customFormat="1" ht="60" customHeight="1" x14ac:dyDescent="0.15">
      <c r="A13" s="22" t="str">
        <f>IF(MAX([1]令和3年度契約状況調査票!C12:C257)&gt;=ROW()-5,ROW()-5,"")</f>
        <v/>
      </c>
      <c r="B13" s="23" t="str">
        <f>IF(A13="","",VLOOKUP(A13,[1]令和3年度契約状況調査票!$C:$AR,7,FALSE))</f>
        <v/>
      </c>
      <c r="C13" s="24" t="str">
        <f>IF(A13="","",VLOOKUP(A13,[1]令和3年度契約状況調査票!$C:$AR,8,FALSE))</f>
        <v/>
      </c>
      <c r="D13" s="25" t="str">
        <f>IF(A13="","",VLOOKUP(A13,[1]令和3年度契約状況調査票!$C:$AR,11,FALSE))</f>
        <v/>
      </c>
      <c r="E13" s="23" t="str">
        <f>IF(A13="","",VLOOKUP(A13,[1]令和3年度契約状況調査票!$C:$AR,12,FALSE))</f>
        <v/>
      </c>
      <c r="F13" s="26" t="str">
        <f>IF(A13="","",VLOOKUP(A13,[1]令和3年度契約状況調査票!$C:$AR,13,FALSE))</f>
        <v/>
      </c>
      <c r="G13" s="27" t="str">
        <f>IF(A13="","",IF(VLOOKUP(A13,[1]令和3年度契約状況調査票!$C:$AR,14,FALSE)="②一般競争入札（総合評価方式）","一般競争入札"&amp;CHAR(10)&amp;"（総合評価方式）","一般競争入札"))</f>
        <v/>
      </c>
      <c r="H13" s="28" t="str">
        <f>IF(A13="","",IF(VLOOKUP(A13,[1]令和3年度契約状況調査票!$C:$AR,16,FALSE)="他官署で調達手続きを実施のため","他官署で調達手続きを実施のため",IF(VLOOKUP(A13,[1]令和3年度契約状況調査票!$C:$AR,23,FALSE)="②同種の他の契約の予定価格を類推されるおそれがあるため公表しない","同種の他の契約の予定価格を類推されるおそれがあるため公表しない",IF(VLOOKUP(A13,[1]令和3年度契約状況調査票!$C:$AR,23,FALSE)="－","－",IF(VLOOKUP(A13,[1]令和3年度契約状況調査票!$C:$AR,9,FALSE)&lt;&gt;"",TEXT(VLOOKUP(A13,[1]令和3年度契約状況調査票!$C:$AR,16,FALSE),"#,##0円")&amp;CHAR(10)&amp;"(A)",VLOOKUP(A13,[1]令和3年度契約状況調査票!$C:$AR,16,FALSE))))))</f>
        <v/>
      </c>
      <c r="I13" s="28" t="str">
        <f>IF(A13="","",VLOOKUP(A13,[1]令和3年度契約状況調査票!$C:$AR,17,FALSE))</f>
        <v/>
      </c>
      <c r="J13" s="29" t="str">
        <f>IF(A13="","",IF(VLOOKUP(A13,[1]令和3年度契約状況調査票!$C:$AR,16,FALSE)="他官署で調達手続きを実施のため","－",IF(VLOOKUP(A13,[1]令和3年度契約状況調査票!$C:$AR,23,FALSE)="②同種の他の契約の予定価格を類推されるおそれがあるため公表しない","－",IF(VLOOKUP(A13,[1]令和3年度契約状況調査票!$C:$AR,23,FALSE)="－","－",IF(VLOOKUP(A13,[1]令和3年度契約状況調査票!$C:$AR,9,FALSE)&lt;&gt;"",TEXT(VLOOKUP(A13,[1]令和3年度契約状況調査票!$C:$AR,19,FALSE),"#.0%")&amp;CHAR(10)&amp;"(B/A×100)",VLOOKUP(A13,[1]令和3年度契約状況調査票!$C:$AR,19,FALSE))))))</f>
        <v/>
      </c>
      <c r="K13" s="30" t="str">
        <f>IF(A13="","",IF(VLOOKUP(A13,[1]令和3年度契約状況調査票!$C:$AR,29,FALSE)="①公益社団法人","公社",IF(VLOOKUP(A13,[1]令和3年度契約状況調査票!$C:$AR,29,FALSE)="②公益財団法人","公財","")))</f>
        <v/>
      </c>
      <c r="L13" s="30" t="str">
        <f>IF(A13="","",VLOOKUP(A13,[1]令和3年度契約状況調査票!$C:$AR,30,FALSE))</f>
        <v/>
      </c>
      <c r="M13" s="31" t="str">
        <f>IF(A13="","",IF(VLOOKUP(A13,[1]令和3年度契約状況調査票!$C:$AR,30,FALSE)="国所管",VLOOKUP(A13,[1]令和3年度契約状況調査票!$C:$AR,24,FALSE),""))</f>
        <v/>
      </c>
      <c r="N13" s="32" t="str">
        <f>IF(A13="","",IF(AND(P13="○",O13="分担契約/単価契約"),"単価契約"&amp;CHAR(10)&amp;"予定調達総額 "&amp;TEXT(VLOOKUP(A13,[1]令和3年度契約状況調査票!$C:$AR,18,FALSE),"#,##0円")&amp;"(B)"&amp;CHAR(10)&amp;"分担契約"&amp;CHAR(10)&amp;VLOOKUP(A13,[1]令和3年度契約状況調査票!$C:$AR,34,FALSE),IF(AND(P13="○",O13="分担契約"),"分担契約"&amp;CHAR(10)&amp;"契約総額 "&amp;TEXT(VLOOKUP(A13,[1]令和3年度契約状況調査票!$C:$AR,18,FALSE),"#,##0円")&amp;"(B)"&amp;CHAR(10)&amp;VLOOKUP(A13,[1]令和3年度契約状況調査票!$C:$AR,34,FALSE),(IF(O13="分担契約/単価契約","単価契約"&amp;CHAR(10)&amp;"予定調達総額 "&amp;TEXT(VLOOKUP(A13,[1]令和3年度契約状況調査票!$C:$AR,18,FALSE),"#,##0円")&amp;CHAR(10)&amp;"分担契約"&amp;CHAR(10)&amp;VLOOKUP(A13,[1]令和3年度契約状況調査票!$C:$AR,34,FALSE),IF(O13="分担契約","分担契約"&amp;CHAR(10)&amp;"契約総額 "&amp;TEXT(VLOOKUP(A13,[1]令和3年度契約状況調査票!$C:$AR,18,FALSE),"#,##0円")&amp;CHAR(10)&amp;VLOOKUP(A13,[1]令和3年度契約状況調査票!$C:$AR,34,FALSE),IF(O13="単価契約","単価契約"&amp;CHAR(10)&amp;"予定調達総額 "&amp;TEXT(VLOOKUP(A13,[1]令和3年度契約状況調査票!$C:$AR,18,FALSE),"#,##0円")&amp;CHAR(10)&amp;VLOOKUP(A13,[1]令和3年度契約状況調査票!$C:$AR,34,FALSE),VLOOKUP(A13,[1]令和3年度契約状況調査票!$C:$AR,34,FALSE))))))))</f>
        <v/>
      </c>
      <c r="O13" s="21" t="str">
        <f>IF(A13="","",VLOOKUP(A13,[1]令和3年度契約状況調査票!$C:$BY,55,FALSE))</f>
        <v/>
      </c>
      <c r="P13" s="21" t="str">
        <f>IF(A13="","",IF(VLOOKUP(A13,[1]令和3年度契約状況調査票!$C:$AR,16,FALSE)="他官署で調達手続きを実施のため","×",IF(VLOOKUP(A13,[1]令和3年度契約状況調査票!$C:$AR,23,FALSE)="②同種の他の契約の予定価格を類推されるおそれがあるため公表しない","×","○")))</f>
        <v/>
      </c>
    </row>
    <row r="14" spans="1:16" s="21" customFormat="1" ht="60" customHeight="1" x14ac:dyDescent="0.15">
      <c r="A14" s="22" t="str">
        <f>IF(MAX([1]令和3年度契約状況調査票!C13:C258)&gt;=ROW()-5,ROW()-5,"")</f>
        <v/>
      </c>
      <c r="B14" s="23" t="str">
        <f>IF(A14="","",VLOOKUP(A14,[1]令和3年度契約状況調査票!$C:$AR,7,FALSE))</f>
        <v/>
      </c>
      <c r="C14" s="24" t="str">
        <f>IF(A14="","",VLOOKUP(A14,[1]令和3年度契約状況調査票!$C:$AR,8,FALSE))</f>
        <v/>
      </c>
      <c r="D14" s="25" t="str">
        <f>IF(A14="","",VLOOKUP(A14,[1]令和3年度契約状況調査票!$C:$AR,11,FALSE))</f>
        <v/>
      </c>
      <c r="E14" s="23" t="str">
        <f>IF(A14="","",VLOOKUP(A14,[1]令和3年度契約状況調査票!$C:$AR,12,FALSE))</f>
        <v/>
      </c>
      <c r="F14" s="26" t="str">
        <f>IF(A14="","",VLOOKUP(A14,[1]令和3年度契約状況調査票!$C:$AR,13,FALSE))</f>
        <v/>
      </c>
      <c r="G14" s="27" t="str">
        <f>IF(A14="","",IF(VLOOKUP(A14,[1]令和3年度契約状況調査票!$C:$AR,14,FALSE)="②一般競争入札（総合評価方式）","一般競争入札"&amp;CHAR(10)&amp;"（総合評価方式）","一般競争入札"))</f>
        <v/>
      </c>
      <c r="H14" s="28" t="str">
        <f>IF(A14="","",IF(VLOOKUP(A14,[1]令和3年度契約状況調査票!$C:$AR,16,FALSE)="他官署で調達手続きを実施のため","他官署で調達手続きを実施のため",IF(VLOOKUP(A14,[1]令和3年度契約状況調査票!$C:$AR,23,FALSE)="②同種の他の契約の予定価格を類推されるおそれがあるため公表しない","同種の他の契約の予定価格を類推されるおそれがあるため公表しない",IF(VLOOKUP(A14,[1]令和3年度契約状況調査票!$C:$AR,23,FALSE)="－","－",IF(VLOOKUP(A14,[1]令和3年度契約状況調査票!$C:$AR,9,FALSE)&lt;&gt;"",TEXT(VLOOKUP(A14,[1]令和3年度契約状況調査票!$C:$AR,16,FALSE),"#,##0円")&amp;CHAR(10)&amp;"(A)",VLOOKUP(A14,[1]令和3年度契約状況調査票!$C:$AR,16,FALSE))))))</f>
        <v/>
      </c>
      <c r="I14" s="28" t="str">
        <f>IF(A14="","",VLOOKUP(A14,[1]令和3年度契約状況調査票!$C:$AR,17,FALSE))</f>
        <v/>
      </c>
      <c r="J14" s="29" t="str">
        <f>IF(A14="","",IF(VLOOKUP(A14,[1]令和3年度契約状況調査票!$C:$AR,16,FALSE)="他官署で調達手続きを実施のため","－",IF(VLOOKUP(A14,[1]令和3年度契約状況調査票!$C:$AR,23,FALSE)="②同種の他の契約の予定価格を類推されるおそれがあるため公表しない","－",IF(VLOOKUP(A14,[1]令和3年度契約状況調査票!$C:$AR,23,FALSE)="－","－",IF(VLOOKUP(A14,[1]令和3年度契約状況調査票!$C:$AR,9,FALSE)&lt;&gt;"",TEXT(VLOOKUP(A14,[1]令和3年度契約状況調査票!$C:$AR,19,FALSE),"#.0%")&amp;CHAR(10)&amp;"(B/A×100)",VLOOKUP(A14,[1]令和3年度契約状況調査票!$C:$AR,19,FALSE))))))</f>
        <v/>
      </c>
      <c r="K14" s="30" t="str">
        <f>IF(A14="","",IF(VLOOKUP(A14,[1]令和3年度契約状況調査票!$C:$AR,29,FALSE)="①公益社団法人","公社",IF(VLOOKUP(A14,[1]令和3年度契約状況調査票!$C:$AR,29,FALSE)="②公益財団法人","公財","")))</f>
        <v/>
      </c>
      <c r="L14" s="30" t="str">
        <f>IF(A14="","",VLOOKUP(A14,[1]令和3年度契約状況調査票!$C:$AR,30,FALSE))</f>
        <v/>
      </c>
      <c r="M14" s="31" t="str">
        <f>IF(A14="","",IF(VLOOKUP(A14,[1]令和3年度契約状況調査票!$C:$AR,30,FALSE)="国所管",VLOOKUP(A14,[1]令和3年度契約状況調査票!$C:$AR,24,FALSE),""))</f>
        <v/>
      </c>
      <c r="N14" s="32" t="str">
        <f>IF(A14="","",IF(AND(P14="○",O14="分担契約/単価契約"),"単価契約"&amp;CHAR(10)&amp;"予定調達総額 "&amp;TEXT(VLOOKUP(A14,[1]令和3年度契約状況調査票!$C:$AR,18,FALSE),"#,##0円")&amp;"(B)"&amp;CHAR(10)&amp;"分担契約"&amp;CHAR(10)&amp;VLOOKUP(A14,[1]令和3年度契約状況調査票!$C:$AR,34,FALSE),IF(AND(P14="○",O14="分担契約"),"分担契約"&amp;CHAR(10)&amp;"契約総額 "&amp;TEXT(VLOOKUP(A14,[1]令和3年度契約状況調査票!$C:$AR,18,FALSE),"#,##0円")&amp;"(B)"&amp;CHAR(10)&amp;VLOOKUP(A14,[1]令和3年度契約状況調査票!$C:$AR,34,FALSE),(IF(O14="分担契約/単価契約","単価契約"&amp;CHAR(10)&amp;"予定調達総額 "&amp;TEXT(VLOOKUP(A14,[1]令和3年度契約状況調査票!$C:$AR,18,FALSE),"#,##0円")&amp;CHAR(10)&amp;"分担契約"&amp;CHAR(10)&amp;VLOOKUP(A14,[1]令和3年度契約状況調査票!$C:$AR,34,FALSE),IF(O14="分担契約","分担契約"&amp;CHAR(10)&amp;"契約総額 "&amp;TEXT(VLOOKUP(A14,[1]令和3年度契約状況調査票!$C:$AR,18,FALSE),"#,##0円")&amp;CHAR(10)&amp;VLOOKUP(A14,[1]令和3年度契約状況調査票!$C:$AR,34,FALSE),IF(O14="単価契約","単価契約"&amp;CHAR(10)&amp;"予定調達総額 "&amp;TEXT(VLOOKUP(A14,[1]令和3年度契約状況調査票!$C:$AR,18,FALSE),"#,##0円")&amp;CHAR(10)&amp;VLOOKUP(A14,[1]令和3年度契約状況調査票!$C:$AR,34,FALSE),VLOOKUP(A14,[1]令和3年度契約状況調査票!$C:$AR,34,FALSE))))))))</f>
        <v/>
      </c>
      <c r="O14" s="21" t="str">
        <f>IF(A14="","",VLOOKUP(A14,[1]令和3年度契約状況調査票!$C:$BY,55,FALSE))</f>
        <v/>
      </c>
      <c r="P14" s="21" t="str">
        <f>IF(A14="","",IF(VLOOKUP(A14,[1]令和3年度契約状況調査票!$C:$AR,16,FALSE)="他官署で調達手続きを実施のため","×",IF(VLOOKUP(A14,[1]令和3年度契約状況調査票!$C:$AR,23,FALSE)="②同種の他の契約の予定価格を類推されるおそれがあるため公表しない","×","○")))</f>
        <v/>
      </c>
    </row>
    <row r="15" spans="1:16" s="21" customFormat="1" ht="60" customHeight="1" x14ac:dyDescent="0.15">
      <c r="A15" s="22" t="str">
        <f>IF(MAX([1]令和3年度契約状況調査票!C14:C259)&gt;=ROW()-5,ROW()-5,"")</f>
        <v/>
      </c>
      <c r="B15" s="23" t="str">
        <f>IF(A15="","",VLOOKUP(A15,[1]令和3年度契約状況調査票!$C:$AR,7,FALSE))</f>
        <v/>
      </c>
      <c r="C15" s="24" t="str">
        <f>IF(A15="","",VLOOKUP(A15,[1]令和3年度契約状況調査票!$C:$AR,8,FALSE))</f>
        <v/>
      </c>
      <c r="D15" s="25" t="str">
        <f>IF(A15="","",VLOOKUP(A15,[1]令和3年度契約状況調査票!$C:$AR,11,FALSE))</f>
        <v/>
      </c>
      <c r="E15" s="23" t="str">
        <f>IF(A15="","",VLOOKUP(A15,[1]令和3年度契約状況調査票!$C:$AR,12,FALSE))</f>
        <v/>
      </c>
      <c r="F15" s="26" t="str">
        <f>IF(A15="","",VLOOKUP(A15,[1]令和3年度契約状況調査票!$C:$AR,13,FALSE))</f>
        <v/>
      </c>
      <c r="G15" s="27" t="str">
        <f>IF(A15="","",IF(VLOOKUP(A15,[1]令和3年度契約状況調査票!$C:$AR,14,FALSE)="②一般競争入札（総合評価方式）","一般競争入札"&amp;CHAR(10)&amp;"（総合評価方式）","一般競争入札"))</f>
        <v/>
      </c>
      <c r="H15" s="28" t="str">
        <f>IF(A15="","",IF(VLOOKUP(A15,[1]令和3年度契約状況調査票!$C:$AR,16,FALSE)="他官署で調達手続きを実施のため","他官署で調達手続きを実施のため",IF(VLOOKUP(A15,[1]令和3年度契約状況調査票!$C:$AR,23,FALSE)="②同種の他の契約の予定価格を類推されるおそれがあるため公表しない","同種の他の契約の予定価格を類推されるおそれがあるため公表しない",IF(VLOOKUP(A15,[1]令和3年度契約状況調査票!$C:$AR,23,FALSE)="－","－",IF(VLOOKUP(A15,[1]令和3年度契約状況調査票!$C:$AR,9,FALSE)&lt;&gt;"",TEXT(VLOOKUP(A15,[1]令和3年度契約状況調査票!$C:$AR,16,FALSE),"#,##0円")&amp;CHAR(10)&amp;"(A)",VLOOKUP(A15,[1]令和3年度契約状況調査票!$C:$AR,16,FALSE))))))</f>
        <v/>
      </c>
      <c r="I15" s="28" t="str">
        <f>IF(A15="","",VLOOKUP(A15,[1]令和3年度契約状況調査票!$C:$AR,17,FALSE))</f>
        <v/>
      </c>
      <c r="J15" s="29" t="str">
        <f>IF(A15="","",IF(VLOOKUP(A15,[1]令和3年度契約状況調査票!$C:$AR,16,FALSE)="他官署で調達手続きを実施のため","－",IF(VLOOKUP(A15,[1]令和3年度契約状況調査票!$C:$AR,23,FALSE)="②同種の他の契約の予定価格を類推されるおそれがあるため公表しない","－",IF(VLOOKUP(A15,[1]令和3年度契約状況調査票!$C:$AR,23,FALSE)="－","－",IF(VLOOKUP(A15,[1]令和3年度契約状況調査票!$C:$AR,9,FALSE)&lt;&gt;"",TEXT(VLOOKUP(A15,[1]令和3年度契約状況調査票!$C:$AR,19,FALSE),"#.0%")&amp;CHAR(10)&amp;"(B/A×100)",VLOOKUP(A15,[1]令和3年度契約状況調査票!$C:$AR,19,FALSE))))))</f>
        <v/>
      </c>
      <c r="K15" s="30" t="str">
        <f>IF(A15="","",IF(VLOOKUP(A15,[1]令和3年度契約状況調査票!$C:$AR,29,FALSE)="①公益社団法人","公社",IF(VLOOKUP(A15,[1]令和3年度契約状況調査票!$C:$AR,29,FALSE)="②公益財団法人","公財","")))</f>
        <v/>
      </c>
      <c r="L15" s="30" t="str">
        <f>IF(A15="","",VLOOKUP(A15,[1]令和3年度契約状況調査票!$C:$AR,30,FALSE))</f>
        <v/>
      </c>
      <c r="M15" s="31" t="str">
        <f>IF(A15="","",IF(VLOOKUP(A15,[1]令和3年度契約状況調査票!$C:$AR,30,FALSE)="国所管",VLOOKUP(A15,[1]令和3年度契約状況調査票!$C:$AR,24,FALSE),""))</f>
        <v/>
      </c>
      <c r="N15" s="32" t="str">
        <f>IF(A15="","",IF(AND(P15="○",O15="分担契約/単価契約"),"単価契約"&amp;CHAR(10)&amp;"予定調達総額 "&amp;TEXT(VLOOKUP(A15,[1]令和3年度契約状況調査票!$C:$AR,18,FALSE),"#,##0円")&amp;"(B)"&amp;CHAR(10)&amp;"分担契約"&amp;CHAR(10)&amp;VLOOKUP(A15,[1]令和3年度契約状況調査票!$C:$AR,34,FALSE),IF(AND(P15="○",O15="分担契約"),"分担契約"&amp;CHAR(10)&amp;"契約総額 "&amp;TEXT(VLOOKUP(A15,[1]令和3年度契約状況調査票!$C:$AR,18,FALSE),"#,##0円")&amp;"(B)"&amp;CHAR(10)&amp;VLOOKUP(A15,[1]令和3年度契約状況調査票!$C:$AR,34,FALSE),(IF(O15="分担契約/単価契約","単価契約"&amp;CHAR(10)&amp;"予定調達総額 "&amp;TEXT(VLOOKUP(A15,[1]令和3年度契約状況調査票!$C:$AR,18,FALSE),"#,##0円")&amp;CHAR(10)&amp;"分担契約"&amp;CHAR(10)&amp;VLOOKUP(A15,[1]令和3年度契約状況調査票!$C:$AR,34,FALSE),IF(O15="分担契約","分担契約"&amp;CHAR(10)&amp;"契約総額 "&amp;TEXT(VLOOKUP(A15,[1]令和3年度契約状況調査票!$C:$AR,18,FALSE),"#,##0円")&amp;CHAR(10)&amp;VLOOKUP(A15,[1]令和3年度契約状況調査票!$C:$AR,34,FALSE),IF(O15="単価契約","単価契約"&amp;CHAR(10)&amp;"予定調達総額 "&amp;TEXT(VLOOKUP(A15,[1]令和3年度契約状況調査票!$C:$AR,18,FALSE),"#,##0円")&amp;CHAR(10)&amp;VLOOKUP(A15,[1]令和3年度契約状況調査票!$C:$AR,34,FALSE),VLOOKUP(A15,[1]令和3年度契約状況調査票!$C:$AR,34,FALSE))))))))</f>
        <v/>
      </c>
      <c r="O15" s="21" t="str">
        <f>IF(A15="","",VLOOKUP(A15,[1]令和3年度契約状況調査票!$C:$BY,55,FALSE))</f>
        <v/>
      </c>
      <c r="P15" s="21" t="str">
        <f>IF(A15="","",IF(VLOOKUP(A15,[1]令和3年度契約状況調査票!$C:$AR,16,FALSE)="他官署で調達手続きを実施のため","×",IF(VLOOKUP(A15,[1]令和3年度契約状況調査票!$C:$AR,23,FALSE)="②同種の他の契約の予定価格を類推されるおそれがあるため公表しない","×","○")))</f>
        <v/>
      </c>
    </row>
    <row r="16" spans="1:16" s="21" customFormat="1" ht="60" customHeight="1" x14ac:dyDescent="0.15">
      <c r="A16" s="22" t="str">
        <f>IF(MAX([1]令和3年度契約状況調査票!C15:C260)&gt;=ROW()-5,ROW()-5,"")</f>
        <v/>
      </c>
      <c r="B16" s="23" t="str">
        <f>IF(A16="","",VLOOKUP(A16,[1]令和3年度契約状況調査票!$C:$AR,7,FALSE))</f>
        <v/>
      </c>
      <c r="C16" s="24" t="str">
        <f>IF(A16="","",VLOOKUP(A16,[1]令和3年度契約状況調査票!$C:$AR,8,FALSE))</f>
        <v/>
      </c>
      <c r="D16" s="25" t="str">
        <f>IF(A16="","",VLOOKUP(A16,[1]令和3年度契約状況調査票!$C:$AR,11,FALSE))</f>
        <v/>
      </c>
      <c r="E16" s="23" t="str">
        <f>IF(A16="","",VLOOKUP(A16,[1]令和3年度契約状況調査票!$C:$AR,12,FALSE))</f>
        <v/>
      </c>
      <c r="F16" s="26" t="str">
        <f>IF(A16="","",VLOOKUP(A16,[1]令和3年度契約状況調査票!$C:$AR,13,FALSE))</f>
        <v/>
      </c>
      <c r="G16" s="27" t="str">
        <f>IF(A16="","",IF(VLOOKUP(A16,[1]令和3年度契約状況調査票!$C:$AR,14,FALSE)="②一般競争入札（総合評価方式）","一般競争入札"&amp;CHAR(10)&amp;"（総合評価方式）","一般競争入札"))</f>
        <v/>
      </c>
      <c r="H16" s="28" t="str">
        <f>IF(A16="","",IF(VLOOKUP(A16,[1]令和3年度契約状況調査票!$C:$AR,16,FALSE)="他官署で調達手続きを実施のため","他官署で調達手続きを実施のため",IF(VLOOKUP(A16,[1]令和3年度契約状況調査票!$C:$AR,23,FALSE)="②同種の他の契約の予定価格を類推されるおそれがあるため公表しない","同種の他の契約の予定価格を類推されるおそれがあるため公表しない",IF(VLOOKUP(A16,[1]令和3年度契約状況調査票!$C:$AR,23,FALSE)="－","－",IF(VLOOKUP(A16,[1]令和3年度契約状況調査票!$C:$AR,9,FALSE)&lt;&gt;"",TEXT(VLOOKUP(A16,[1]令和3年度契約状況調査票!$C:$AR,16,FALSE),"#,##0円")&amp;CHAR(10)&amp;"(A)",VLOOKUP(A16,[1]令和3年度契約状況調査票!$C:$AR,16,FALSE))))))</f>
        <v/>
      </c>
      <c r="I16" s="28" t="str">
        <f>IF(A16="","",VLOOKUP(A16,[1]令和3年度契約状況調査票!$C:$AR,17,FALSE))</f>
        <v/>
      </c>
      <c r="J16" s="29" t="str">
        <f>IF(A16="","",IF(VLOOKUP(A16,[1]令和3年度契約状況調査票!$C:$AR,16,FALSE)="他官署で調達手続きを実施のため","－",IF(VLOOKUP(A16,[1]令和3年度契約状況調査票!$C:$AR,23,FALSE)="②同種の他の契約の予定価格を類推されるおそれがあるため公表しない","－",IF(VLOOKUP(A16,[1]令和3年度契約状況調査票!$C:$AR,23,FALSE)="－","－",IF(VLOOKUP(A16,[1]令和3年度契約状況調査票!$C:$AR,9,FALSE)&lt;&gt;"",TEXT(VLOOKUP(A16,[1]令和3年度契約状況調査票!$C:$AR,19,FALSE),"#.0%")&amp;CHAR(10)&amp;"(B/A×100)",VLOOKUP(A16,[1]令和3年度契約状況調査票!$C:$AR,19,FALSE))))))</f>
        <v/>
      </c>
      <c r="K16" s="30" t="str">
        <f>IF(A16="","",IF(VLOOKUP(A16,[1]令和3年度契約状況調査票!$C:$AR,29,FALSE)="①公益社団法人","公社",IF(VLOOKUP(A16,[1]令和3年度契約状況調査票!$C:$AR,29,FALSE)="②公益財団法人","公財","")))</f>
        <v/>
      </c>
      <c r="L16" s="30" t="str">
        <f>IF(A16="","",VLOOKUP(A16,[1]令和3年度契約状況調査票!$C:$AR,30,FALSE))</f>
        <v/>
      </c>
      <c r="M16" s="31" t="str">
        <f>IF(A16="","",IF(VLOOKUP(A16,[1]令和3年度契約状況調査票!$C:$AR,30,FALSE)="国所管",VLOOKUP(A16,[1]令和3年度契約状況調査票!$C:$AR,24,FALSE),""))</f>
        <v/>
      </c>
      <c r="N16" s="32" t="str">
        <f>IF(A16="","",IF(AND(P16="○",O16="分担契約/単価契約"),"単価契約"&amp;CHAR(10)&amp;"予定調達総額 "&amp;TEXT(VLOOKUP(A16,[1]令和3年度契約状況調査票!$C:$AR,18,FALSE),"#,##0円")&amp;"(B)"&amp;CHAR(10)&amp;"分担契約"&amp;CHAR(10)&amp;VLOOKUP(A16,[1]令和3年度契約状況調査票!$C:$AR,34,FALSE),IF(AND(P16="○",O16="分担契約"),"分担契約"&amp;CHAR(10)&amp;"契約総額 "&amp;TEXT(VLOOKUP(A16,[1]令和3年度契約状況調査票!$C:$AR,18,FALSE),"#,##0円")&amp;"(B)"&amp;CHAR(10)&amp;VLOOKUP(A16,[1]令和3年度契約状況調査票!$C:$AR,34,FALSE),(IF(O16="分担契約/単価契約","単価契約"&amp;CHAR(10)&amp;"予定調達総額 "&amp;TEXT(VLOOKUP(A16,[1]令和3年度契約状況調査票!$C:$AR,18,FALSE),"#,##0円")&amp;CHAR(10)&amp;"分担契約"&amp;CHAR(10)&amp;VLOOKUP(A16,[1]令和3年度契約状況調査票!$C:$AR,34,FALSE),IF(O16="分担契約","分担契約"&amp;CHAR(10)&amp;"契約総額 "&amp;TEXT(VLOOKUP(A16,[1]令和3年度契約状況調査票!$C:$AR,18,FALSE),"#,##0円")&amp;CHAR(10)&amp;VLOOKUP(A16,[1]令和3年度契約状況調査票!$C:$AR,34,FALSE),IF(O16="単価契約","単価契約"&amp;CHAR(10)&amp;"予定調達総額 "&amp;TEXT(VLOOKUP(A16,[1]令和3年度契約状況調査票!$C:$AR,18,FALSE),"#,##0円")&amp;CHAR(10)&amp;VLOOKUP(A16,[1]令和3年度契約状況調査票!$C:$AR,34,FALSE),VLOOKUP(A16,[1]令和3年度契約状況調査票!$C:$AR,34,FALSE))))))))</f>
        <v/>
      </c>
      <c r="O16" s="21" t="str">
        <f>IF(A16="","",VLOOKUP(A16,[1]令和3年度契約状況調査票!$C:$BY,55,FALSE))</f>
        <v/>
      </c>
      <c r="P16" s="21" t="str">
        <f>IF(A16="","",IF(VLOOKUP(A16,[1]令和3年度契約状況調査票!$C:$AR,16,FALSE)="他官署で調達手続きを実施のため","×",IF(VLOOKUP(A16,[1]令和3年度契約状況調査票!$C:$AR,23,FALSE)="②同種の他の契約の予定価格を類推されるおそれがあるため公表しない","×","○")))</f>
        <v/>
      </c>
    </row>
    <row r="17" spans="1:16" s="21" customFormat="1" ht="60" customHeight="1" x14ac:dyDescent="0.15">
      <c r="A17" s="22" t="str">
        <f>IF(MAX([1]令和3年度契約状況調査票!C16:C261)&gt;=ROW()-5,ROW()-5,"")</f>
        <v/>
      </c>
      <c r="B17" s="23" t="str">
        <f>IF(A17="","",VLOOKUP(A17,[1]令和3年度契約状況調査票!$C:$AR,7,FALSE))</f>
        <v/>
      </c>
      <c r="C17" s="24" t="str">
        <f>IF(A17="","",VLOOKUP(A17,[1]令和3年度契約状況調査票!$C:$AR,8,FALSE))</f>
        <v/>
      </c>
      <c r="D17" s="25" t="str">
        <f>IF(A17="","",VLOOKUP(A17,[1]令和3年度契約状況調査票!$C:$AR,11,FALSE))</f>
        <v/>
      </c>
      <c r="E17" s="23" t="str">
        <f>IF(A17="","",VLOOKUP(A17,[1]令和3年度契約状況調査票!$C:$AR,12,FALSE))</f>
        <v/>
      </c>
      <c r="F17" s="26" t="str">
        <f>IF(A17="","",VLOOKUP(A17,[1]令和3年度契約状況調査票!$C:$AR,13,FALSE))</f>
        <v/>
      </c>
      <c r="G17" s="27" t="str">
        <f>IF(A17="","",IF(VLOOKUP(A17,[1]令和3年度契約状況調査票!$C:$AR,14,FALSE)="②一般競争入札（総合評価方式）","一般競争入札"&amp;CHAR(10)&amp;"（総合評価方式）","一般競争入札"))</f>
        <v/>
      </c>
      <c r="H17" s="28" t="str">
        <f>IF(A17="","",IF(VLOOKUP(A17,[1]令和3年度契約状況調査票!$C:$AR,16,FALSE)="他官署で調達手続きを実施のため","他官署で調達手続きを実施のため",IF(VLOOKUP(A17,[1]令和3年度契約状況調査票!$C:$AR,23,FALSE)="②同種の他の契約の予定価格を類推されるおそれがあるため公表しない","同種の他の契約の予定価格を類推されるおそれがあるため公表しない",IF(VLOOKUP(A17,[1]令和3年度契約状況調査票!$C:$AR,23,FALSE)="－","－",IF(VLOOKUP(A17,[1]令和3年度契約状況調査票!$C:$AR,9,FALSE)&lt;&gt;"",TEXT(VLOOKUP(A17,[1]令和3年度契約状況調査票!$C:$AR,16,FALSE),"#,##0円")&amp;CHAR(10)&amp;"(A)",VLOOKUP(A17,[1]令和3年度契約状況調査票!$C:$AR,16,FALSE))))))</f>
        <v/>
      </c>
      <c r="I17" s="28" t="str">
        <f>IF(A17="","",VLOOKUP(A17,[1]令和3年度契約状況調査票!$C:$AR,17,FALSE))</f>
        <v/>
      </c>
      <c r="J17" s="29" t="str">
        <f>IF(A17="","",IF(VLOOKUP(A17,[1]令和3年度契約状況調査票!$C:$AR,16,FALSE)="他官署で調達手続きを実施のため","－",IF(VLOOKUP(A17,[1]令和3年度契約状況調査票!$C:$AR,23,FALSE)="②同種の他の契約の予定価格を類推されるおそれがあるため公表しない","－",IF(VLOOKUP(A17,[1]令和3年度契約状況調査票!$C:$AR,23,FALSE)="－","－",IF(VLOOKUP(A17,[1]令和3年度契約状況調査票!$C:$AR,9,FALSE)&lt;&gt;"",TEXT(VLOOKUP(A17,[1]令和3年度契約状況調査票!$C:$AR,19,FALSE),"#.0%")&amp;CHAR(10)&amp;"(B/A×100)",VLOOKUP(A17,[1]令和3年度契約状況調査票!$C:$AR,19,FALSE))))))</f>
        <v/>
      </c>
      <c r="K17" s="30" t="str">
        <f>IF(A17="","",IF(VLOOKUP(A17,[1]令和3年度契約状況調査票!$C:$AR,29,FALSE)="①公益社団法人","公社",IF(VLOOKUP(A17,[1]令和3年度契約状況調査票!$C:$AR,29,FALSE)="②公益財団法人","公財","")))</f>
        <v/>
      </c>
      <c r="L17" s="30" t="str">
        <f>IF(A17="","",VLOOKUP(A17,[1]令和3年度契約状況調査票!$C:$AR,30,FALSE))</f>
        <v/>
      </c>
      <c r="M17" s="31" t="str">
        <f>IF(A17="","",IF(VLOOKUP(A17,[1]令和3年度契約状況調査票!$C:$AR,30,FALSE)="国所管",VLOOKUP(A17,[1]令和3年度契約状況調査票!$C:$AR,24,FALSE),""))</f>
        <v/>
      </c>
      <c r="N17" s="32" t="str">
        <f>IF(A17="","",IF(AND(P17="○",O17="分担契約/単価契約"),"単価契約"&amp;CHAR(10)&amp;"予定調達総額 "&amp;TEXT(VLOOKUP(A17,[1]令和3年度契約状況調査票!$C:$AR,18,FALSE),"#,##0円")&amp;"(B)"&amp;CHAR(10)&amp;"分担契約"&amp;CHAR(10)&amp;VLOOKUP(A17,[1]令和3年度契約状況調査票!$C:$AR,34,FALSE),IF(AND(P17="○",O17="分担契約"),"分担契約"&amp;CHAR(10)&amp;"契約総額 "&amp;TEXT(VLOOKUP(A17,[1]令和3年度契約状況調査票!$C:$AR,18,FALSE),"#,##0円")&amp;"(B)"&amp;CHAR(10)&amp;VLOOKUP(A17,[1]令和3年度契約状況調査票!$C:$AR,34,FALSE),(IF(O17="分担契約/単価契約","単価契約"&amp;CHAR(10)&amp;"予定調達総額 "&amp;TEXT(VLOOKUP(A17,[1]令和3年度契約状況調査票!$C:$AR,18,FALSE),"#,##0円")&amp;CHAR(10)&amp;"分担契約"&amp;CHAR(10)&amp;VLOOKUP(A17,[1]令和3年度契約状況調査票!$C:$AR,34,FALSE),IF(O17="分担契約","分担契約"&amp;CHAR(10)&amp;"契約総額 "&amp;TEXT(VLOOKUP(A17,[1]令和3年度契約状況調査票!$C:$AR,18,FALSE),"#,##0円")&amp;CHAR(10)&amp;VLOOKUP(A17,[1]令和3年度契約状況調査票!$C:$AR,34,FALSE),IF(O17="単価契約","単価契約"&amp;CHAR(10)&amp;"予定調達総額 "&amp;TEXT(VLOOKUP(A17,[1]令和3年度契約状況調査票!$C:$AR,18,FALSE),"#,##0円")&amp;CHAR(10)&amp;VLOOKUP(A17,[1]令和3年度契約状況調査票!$C:$AR,34,FALSE),VLOOKUP(A17,[1]令和3年度契約状況調査票!$C:$AR,34,FALSE))))))))</f>
        <v/>
      </c>
      <c r="O17" s="21" t="str">
        <f>IF(A17="","",VLOOKUP(A17,[1]令和3年度契約状況調査票!$C:$BY,55,FALSE))</f>
        <v/>
      </c>
      <c r="P17" s="21" t="str">
        <f>IF(A17="","",IF(VLOOKUP(A17,[1]令和3年度契約状況調査票!$C:$AR,16,FALSE)="他官署で調達手続きを実施のため","×",IF(VLOOKUP(A17,[1]令和3年度契約状況調査票!$C:$AR,23,FALSE)="②同種の他の契約の予定価格を類推されるおそれがあるため公表しない","×","○")))</f>
        <v/>
      </c>
    </row>
    <row r="18" spans="1:16" s="21" customFormat="1" ht="60" customHeight="1" x14ac:dyDescent="0.15">
      <c r="A18" s="22" t="str">
        <f>IF(MAX([1]令和3年度契約状況調査票!C17:C262)&gt;=ROW()-5,ROW()-5,"")</f>
        <v/>
      </c>
      <c r="B18" s="23" t="str">
        <f>IF(A18="","",VLOOKUP(A18,[1]令和3年度契約状況調査票!$C:$AR,7,FALSE))</f>
        <v/>
      </c>
      <c r="C18" s="24" t="str">
        <f>IF(A18="","",VLOOKUP(A18,[1]令和3年度契約状況調査票!$C:$AR,8,FALSE))</f>
        <v/>
      </c>
      <c r="D18" s="25" t="str">
        <f>IF(A18="","",VLOOKUP(A18,[1]令和3年度契約状況調査票!$C:$AR,11,FALSE))</f>
        <v/>
      </c>
      <c r="E18" s="23" t="str">
        <f>IF(A18="","",VLOOKUP(A18,[1]令和3年度契約状況調査票!$C:$AR,12,FALSE))</f>
        <v/>
      </c>
      <c r="F18" s="26" t="str">
        <f>IF(A18="","",VLOOKUP(A18,[1]令和3年度契約状況調査票!$C:$AR,13,FALSE))</f>
        <v/>
      </c>
      <c r="G18" s="27" t="str">
        <f>IF(A18="","",IF(VLOOKUP(A18,[1]令和3年度契約状況調査票!$C:$AR,14,FALSE)="②一般競争入札（総合評価方式）","一般競争入札"&amp;CHAR(10)&amp;"（総合評価方式）","一般競争入札"))</f>
        <v/>
      </c>
      <c r="H18" s="28" t="str">
        <f>IF(A18="","",IF(VLOOKUP(A18,[1]令和3年度契約状況調査票!$C:$AR,16,FALSE)="他官署で調達手続きを実施のため","他官署で調達手続きを実施のため",IF(VLOOKUP(A18,[1]令和3年度契約状況調査票!$C:$AR,23,FALSE)="②同種の他の契約の予定価格を類推されるおそれがあるため公表しない","同種の他の契約の予定価格を類推されるおそれがあるため公表しない",IF(VLOOKUP(A18,[1]令和3年度契約状況調査票!$C:$AR,23,FALSE)="－","－",IF(VLOOKUP(A18,[1]令和3年度契約状況調査票!$C:$AR,9,FALSE)&lt;&gt;"",TEXT(VLOOKUP(A18,[1]令和3年度契約状況調査票!$C:$AR,16,FALSE),"#,##0円")&amp;CHAR(10)&amp;"(A)",VLOOKUP(A18,[1]令和3年度契約状況調査票!$C:$AR,16,FALSE))))))</f>
        <v/>
      </c>
      <c r="I18" s="28" t="str">
        <f>IF(A18="","",VLOOKUP(A18,[1]令和3年度契約状況調査票!$C:$AR,17,FALSE))</f>
        <v/>
      </c>
      <c r="J18" s="29" t="str">
        <f>IF(A18="","",IF(VLOOKUP(A18,[1]令和3年度契約状況調査票!$C:$AR,16,FALSE)="他官署で調達手続きを実施のため","－",IF(VLOOKUP(A18,[1]令和3年度契約状況調査票!$C:$AR,23,FALSE)="②同種の他の契約の予定価格を類推されるおそれがあるため公表しない","－",IF(VLOOKUP(A18,[1]令和3年度契約状況調査票!$C:$AR,23,FALSE)="－","－",IF(VLOOKUP(A18,[1]令和3年度契約状況調査票!$C:$AR,9,FALSE)&lt;&gt;"",TEXT(VLOOKUP(A18,[1]令和3年度契約状況調査票!$C:$AR,19,FALSE),"#.0%")&amp;CHAR(10)&amp;"(B/A×100)",VLOOKUP(A18,[1]令和3年度契約状況調査票!$C:$AR,19,FALSE))))))</f>
        <v/>
      </c>
      <c r="K18" s="30" t="str">
        <f>IF(A18="","",IF(VLOOKUP(A18,[1]令和3年度契約状況調査票!$C:$AR,29,FALSE)="①公益社団法人","公社",IF(VLOOKUP(A18,[1]令和3年度契約状況調査票!$C:$AR,29,FALSE)="②公益財団法人","公財","")))</f>
        <v/>
      </c>
      <c r="L18" s="30" t="str">
        <f>IF(A18="","",VLOOKUP(A18,[1]令和3年度契約状況調査票!$C:$AR,30,FALSE))</f>
        <v/>
      </c>
      <c r="M18" s="31" t="str">
        <f>IF(A18="","",IF(VLOOKUP(A18,[1]令和3年度契約状況調査票!$C:$AR,30,FALSE)="国所管",VLOOKUP(A18,[1]令和3年度契約状況調査票!$C:$AR,24,FALSE),""))</f>
        <v/>
      </c>
      <c r="N18" s="32" t="str">
        <f>IF(A18="","",IF(AND(P18="○",O18="分担契約/単価契約"),"単価契約"&amp;CHAR(10)&amp;"予定調達総額 "&amp;TEXT(VLOOKUP(A18,[1]令和3年度契約状況調査票!$C:$AR,18,FALSE),"#,##0円")&amp;"(B)"&amp;CHAR(10)&amp;"分担契約"&amp;CHAR(10)&amp;VLOOKUP(A18,[1]令和3年度契約状況調査票!$C:$AR,34,FALSE),IF(AND(P18="○",O18="分担契約"),"分担契約"&amp;CHAR(10)&amp;"契約総額 "&amp;TEXT(VLOOKUP(A18,[1]令和3年度契約状況調査票!$C:$AR,18,FALSE),"#,##0円")&amp;"(B)"&amp;CHAR(10)&amp;VLOOKUP(A18,[1]令和3年度契約状況調査票!$C:$AR,34,FALSE),(IF(O18="分担契約/単価契約","単価契約"&amp;CHAR(10)&amp;"予定調達総額 "&amp;TEXT(VLOOKUP(A18,[1]令和3年度契約状況調査票!$C:$AR,18,FALSE),"#,##0円")&amp;CHAR(10)&amp;"分担契約"&amp;CHAR(10)&amp;VLOOKUP(A18,[1]令和3年度契約状況調査票!$C:$AR,34,FALSE),IF(O18="分担契約","分担契約"&amp;CHAR(10)&amp;"契約総額 "&amp;TEXT(VLOOKUP(A18,[1]令和3年度契約状況調査票!$C:$AR,18,FALSE),"#,##0円")&amp;CHAR(10)&amp;VLOOKUP(A18,[1]令和3年度契約状況調査票!$C:$AR,34,FALSE),IF(O18="単価契約","単価契約"&amp;CHAR(10)&amp;"予定調達総額 "&amp;TEXT(VLOOKUP(A18,[1]令和3年度契約状況調査票!$C:$AR,18,FALSE),"#,##0円")&amp;CHAR(10)&amp;VLOOKUP(A18,[1]令和3年度契約状況調査票!$C:$AR,34,FALSE),VLOOKUP(A18,[1]令和3年度契約状況調査票!$C:$AR,34,FALSE))))))))</f>
        <v/>
      </c>
      <c r="O18" s="21" t="str">
        <f>IF(A18="","",VLOOKUP(A18,[1]令和3年度契約状況調査票!$C:$BY,55,FALSE))</f>
        <v/>
      </c>
      <c r="P18" s="21" t="str">
        <f>IF(A18="","",IF(VLOOKUP(A18,[1]令和3年度契約状況調査票!$C:$AR,16,FALSE)="他官署で調達手続きを実施のため","×",IF(VLOOKUP(A18,[1]令和3年度契約状況調査票!$C:$AR,23,FALSE)="②同種の他の契約の予定価格を類推されるおそれがあるため公表しない","×","○")))</f>
        <v/>
      </c>
    </row>
    <row r="19" spans="1:16" s="21" customFormat="1" ht="60" customHeight="1" x14ac:dyDescent="0.15">
      <c r="A19" s="22" t="str">
        <f>IF(MAX([1]令和3年度契約状況調査票!C18:C263)&gt;=ROW()-5,ROW()-5,"")</f>
        <v/>
      </c>
      <c r="B19" s="23" t="str">
        <f>IF(A19="","",VLOOKUP(A19,[1]令和3年度契約状況調査票!$C:$AR,7,FALSE))</f>
        <v/>
      </c>
      <c r="C19" s="24" t="str">
        <f>IF(A19="","",VLOOKUP(A19,[1]令和3年度契約状況調査票!$C:$AR,8,FALSE))</f>
        <v/>
      </c>
      <c r="D19" s="25" t="str">
        <f>IF(A19="","",VLOOKUP(A19,[1]令和3年度契約状況調査票!$C:$AR,11,FALSE))</f>
        <v/>
      </c>
      <c r="E19" s="23" t="str">
        <f>IF(A19="","",VLOOKUP(A19,[1]令和3年度契約状況調査票!$C:$AR,12,FALSE))</f>
        <v/>
      </c>
      <c r="F19" s="26" t="str">
        <f>IF(A19="","",VLOOKUP(A19,[1]令和3年度契約状況調査票!$C:$AR,13,FALSE))</f>
        <v/>
      </c>
      <c r="G19" s="27" t="str">
        <f>IF(A19="","",IF(VLOOKUP(A19,[1]令和3年度契約状況調査票!$C:$AR,14,FALSE)="②一般競争入札（総合評価方式）","一般競争入札"&amp;CHAR(10)&amp;"（総合評価方式）","一般競争入札"))</f>
        <v/>
      </c>
      <c r="H19" s="28" t="str">
        <f>IF(A19="","",IF(VLOOKUP(A19,[1]令和3年度契約状況調査票!$C:$AR,16,FALSE)="他官署で調達手続きを実施のため","他官署で調達手続きを実施のため",IF(VLOOKUP(A19,[1]令和3年度契約状況調査票!$C:$AR,23,FALSE)="②同種の他の契約の予定価格を類推されるおそれがあるため公表しない","同種の他の契約の予定価格を類推されるおそれがあるため公表しない",IF(VLOOKUP(A19,[1]令和3年度契約状況調査票!$C:$AR,23,FALSE)="－","－",IF(VLOOKUP(A19,[1]令和3年度契約状況調査票!$C:$AR,9,FALSE)&lt;&gt;"",TEXT(VLOOKUP(A19,[1]令和3年度契約状況調査票!$C:$AR,16,FALSE),"#,##0円")&amp;CHAR(10)&amp;"(A)",VLOOKUP(A19,[1]令和3年度契約状況調査票!$C:$AR,16,FALSE))))))</f>
        <v/>
      </c>
      <c r="I19" s="28" t="str">
        <f>IF(A19="","",VLOOKUP(A19,[1]令和3年度契約状況調査票!$C:$AR,17,FALSE))</f>
        <v/>
      </c>
      <c r="J19" s="29" t="str">
        <f>IF(A19="","",IF(VLOOKUP(A19,[1]令和3年度契約状況調査票!$C:$AR,16,FALSE)="他官署で調達手続きを実施のため","－",IF(VLOOKUP(A19,[1]令和3年度契約状況調査票!$C:$AR,23,FALSE)="②同種の他の契約の予定価格を類推されるおそれがあるため公表しない","－",IF(VLOOKUP(A19,[1]令和3年度契約状況調査票!$C:$AR,23,FALSE)="－","－",IF(VLOOKUP(A19,[1]令和3年度契約状況調査票!$C:$AR,9,FALSE)&lt;&gt;"",TEXT(VLOOKUP(A19,[1]令和3年度契約状況調査票!$C:$AR,19,FALSE),"#.0%")&amp;CHAR(10)&amp;"(B/A×100)",VLOOKUP(A19,[1]令和3年度契約状況調査票!$C:$AR,19,FALSE))))))</f>
        <v/>
      </c>
      <c r="K19" s="30" t="str">
        <f>IF(A19="","",IF(VLOOKUP(A19,[1]令和3年度契約状況調査票!$C:$AR,29,FALSE)="①公益社団法人","公社",IF(VLOOKUP(A19,[1]令和3年度契約状況調査票!$C:$AR,29,FALSE)="②公益財団法人","公財","")))</f>
        <v/>
      </c>
      <c r="L19" s="30" t="str">
        <f>IF(A19="","",VLOOKUP(A19,[1]令和3年度契約状況調査票!$C:$AR,30,FALSE))</f>
        <v/>
      </c>
      <c r="M19" s="31" t="str">
        <f>IF(A19="","",IF(VLOOKUP(A19,[1]令和3年度契約状況調査票!$C:$AR,30,FALSE)="国所管",VLOOKUP(A19,[1]令和3年度契約状況調査票!$C:$AR,24,FALSE),""))</f>
        <v/>
      </c>
      <c r="N19" s="32" t="str">
        <f>IF(A19="","",IF(AND(P19="○",O19="分担契約/単価契約"),"単価契約"&amp;CHAR(10)&amp;"予定調達総額 "&amp;TEXT(VLOOKUP(A19,[1]令和3年度契約状況調査票!$C:$AR,18,FALSE),"#,##0円")&amp;"(B)"&amp;CHAR(10)&amp;"分担契約"&amp;CHAR(10)&amp;VLOOKUP(A19,[1]令和3年度契約状況調査票!$C:$AR,34,FALSE),IF(AND(P19="○",O19="分担契約"),"分担契約"&amp;CHAR(10)&amp;"契約総額 "&amp;TEXT(VLOOKUP(A19,[1]令和3年度契約状況調査票!$C:$AR,18,FALSE),"#,##0円")&amp;"(B)"&amp;CHAR(10)&amp;VLOOKUP(A19,[1]令和3年度契約状況調査票!$C:$AR,34,FALSE),(IF(O19="分担契約/単価契約","単価契約"&amp;CHAR(10)&amp;"予定調達総額 "&amp;TEXT(VLOOKUP(A19,[1]令和3年度契約状況調査票!$C:$AR,18,FALSE),"#,##0円")&amp;CHAR(10)&amp;"分担契約"&amp;CHAR(10)&amp;VLOOKUP(A19,[1]令和3年度契約状況調査票!$C:$AR,34,FALSE),IF(O19="分担契約","分担契約"&amp;CHAR(10)&amp;"契約総額 "&amp;TEXT(VLOOKUP(A19,[1]令和3年度契約状況調査票!$C:$AR,18,FALSE),"#,##0円")&amp;CHAR(10)&amp;VLOOKUP(A19,[1]令和3年度契約状況調査票!$C:$AR,34,FALSE),IF(O19="単価契約","単価契約"&amp;CHAR(10)&amp;"予定調達総額 "&amp;TEXT(VLOOKUP(A19,[1]令和3年度契約状況調査票!$C:$AR,18,FALSE),"#,##0円")&amp;CHAR(10)&amp;VLOOKUP(A19,[1]令和3年度契約状況調査票!$C:$AR,34,FALSE),VLOOKUP(A19,[1]令和3年度契約状況調査票!$C:$AR,34,FALSE))))))))</f>
        <v/>
      </c>
      <c r="O19" s="21" t="str">
        <f>IF(A19="","",VLOOKUP(A19,[1]令和3年度契約状況調査票!$C:$BY,55,FALSE))</f>
        <v/>
      </c>
      <c r="P19" s="21" t="str">
        <f>IF(A19="","",IF(VLOOKUP(A19,[1]令和3年度契約状況調査票!$C:$AR,16,FALSE)="他官署で調達手続きを実施のため","×",IF(VLOOKUP(A19,[1]令和3年度契約状況調査票!$C:$AR,23,FALSE)="②同種の他の契約の予定価格を類推されるおそれがあるため公表しない","×","○")))</f>
        <v/>
      </c>
    </row>
    <row r="20" spans="1:16" s="21" customFormat="1" ht="60" customHeight="1" x14ac:dyDescent="0.15">
      <c r="A20" s="22" t="str">
        <f>IF(MAX([1]令和3年度契約状況調査票!C19:C264)&gt;=ROW()-5,ROW()-5,"")</f>
        <v/>
      </c>
      <c r="B20" s="23" t="str">
        <f>IF(A20="","",VLOOKUP(A20,[1]令和3年度契約状況調査票!$C:$AR,7,FALSE))</f>
        <v/>
      </c>
      <c r="C20" s="24" t="str">
        <f>IF(A20="","",VLOOKUP(A20,[1]令和3年度契約状況調査票!$C:$AR,8,FALSE))</f>
        <v/>
      </c>
      <c r="D20" s="25" t="str">
        <f>IF(A20="","",VLOOKUP(A20,[1]令和3年度契約状況調査票!$C:$AR,11,FALSE))</f>
        <v/>
      </c>
      <c r="E20" s="23" t="str">
        <f>IF(A20="","",VLOOKUP(A20,[1]令和3年度契約状況調査票!$C:$AR,12,FALSE))</f>
        <v/>
      </c>
      <c r="F20" s="26" t="str">
        <f>IF(A20="","",VLOOKUP(A20,[1]令和3年度契約状況調査票!$C:$AR,13,FALSE))</f>
        <v/>
      </c>
      <c r="G20" s="27" t="str">
        <f>IF(A20="","",IF(VLOOKUP(A20,[1]令和3年度契約状況調査票!$C:$AR,14,FALSE)="②一般競争入札（総合評価方式）","一般競争入札"&amp;CHAR(10)&amp;"（総合評価方式）","一般競争入札"))</f>
        <v/>
      </c>
      <c r="H20" s="28" t="str">
        <f>IF(A20="","",IF(VLOOKUP(A20,[1]令和3年度契約状況調査票!$C:$AR,16,FALSE)="他官署で調達手続きを実施のため","他官署で調達手続きを実施のため",IF(VLOOKUP(A20,[1]令和3年度契約状況調査票!$C:$AR,23,FALSE)="②同種の他の契約の予定価格を類推されるおそれがあるため公表しない","同種の他の契約の予定価格を類推されるおそれがあるため公表しない",IF(VLOOKUP(A20,[1]令和3年度契約状況調査票!$C:$AR,23,FALSE)="－","－",IF(VLOOKUP(A20,[1]令和3年度契約状況調査票!$C:$AR,9,FALSE)&lt;&gt;"",TEXT(VLOOKUP(A20,[1]令和3年度契約状況調査票!$C:$AR,16,FALSE),"#,##0円")&amp;CHAR(10)&amp;"(A)",VLOOKUP(A20,[1]令和3年度契約状況調査票!$C:$AR,16,FALSE))))))</f>
        <v/>
      </c>
      <c r="I20" s="28" t="str">
        <f>IF(A20="","",VLOOKUP(A20,[1]令和3年度契約状況調査票!$C:$AR,17,FALSE))</f>
        <v/>
      </c>
      <c r="J20" s="29" t="str">
        <f>IF(A20="","",IF(VLOOKUP(A20,[1]令和3年度契約状況調査票!$C:$AR,16,FALSE)="他官署で調達手続きを実施のため","－",IF(VLOOKUP(A20,[1]令和3年度契約状況調査票!$C:$AR,23,FALSE)="②同種の他の契約の予定価格を類推されるおそれがあるため公表しない","－",IF(VLOOKUP(A20,[1]令和3年度契約状況調査票!$C:$AR,23,FALSE)="－","－",IF(VLOOKUP(A20,[1]令和3年度契約状況調査票!$C:$AR,9,FALSE)&lt;&gt;"",TEXT(VLOOKUP(A20,[1]令和3年度契約状況調査票!$C:$AR,19,FALSE),"#.0%")&amp;CHAR(10)&amp;"(B/A×100)",VLOOKUP(A20,[1]令和3年度契約状況調査票!$C:$AR,19,FALSE))))))</f>
        <v/>
      </c>
      <c r="K20" s="30" t="str">
        <f>IF(A20="","",IF(VLOOKUP(A20,[1]令和3年度契約状況調査票!$C:$AR,29,FALSE)="①公益社団法人","公社",IF(VLOOKUP(A20,[1]令和3年度契約状況調査票!$C:$AR,29,FALSE)="②公益財団法人","公財","")))</f>
        <v/>
      </c>
      <c r="L20" s="30" t="str">
        <f>IF(A20="","",VLOOKUP(A20,[1]令和3年度契約状況調査票!$C:$AR,30,FALSE))</f>
        <v/>
      </c>
      <c r="M20" s="31" t="str">
        <f>IF(A20="","",IF(VLOOKUP(A20,[1]令和3年度契約状況調査票!$C:$AR,30,FALSE)="国所管",VLOOKUP(A20,[1]令和3年度契約状況調査票!$C:$AR,24,FALSE),""))</f>
        <v/>
      </c>
      <c r="N20" s="32" t="str">
        <f>IF(A20="","",IF(AND(P20="○",O20="分担契約/単価契約"),"単価契約"&amp;CHAR(10)&amp;"予定調達総額 "&amp;TEXT(VLOOKUP(A20,[1]令和3年度契約状況調査票!$C:$AR,18,FALSE),"#,##0円")&amp;"(B)"&amp;CHAR(10)&amp;"分担契約"&amp;CHAR(10)&amp;VLOOKUP(A20,[1]令和3年度契約状況調査票!$C:$AR,34,FALSE),IF(AND(P20="○",O20="分担契約"),"分担契約"&amp;CHAR(10)&amp;"契約総額 "&amp;TEXT(VLOOKUP(A20,[1]令和3年度契約状況調査票!$C:$AR,18,FALSE),"#,##0円")&amp;"(B)"&amp;CHAR(10)&amp;VLOOKUP(A20,[1]令和3年度契約状況調査票!$C:$AR,34,FALSE),(IF(O20="分担契約/単価契約","単価契約"&amp;CHAR(10)&amp;"予定調達総額 "&amp;TEXT(VLOOKUP(A20,[1]令和3年度契約状況調査票!$C:$AR,18,FALSE),"#,##0円")&amp;CHAR(10)&amp;"分担契約"&amp;CHAR(10)&amp;VLOOKUP(A20,[1]令和3年度契約状況調査票!$C:$AR,34,FALSE),IF(O20="分担契約","分担契約"&amp;CHAR(10)&amp;"契約総額 "&amp;TEXT(VLOOKUP(A20,[1]令和3年度契約状況調査票!$C:$AR,18,FALSE),"#,##0円")&amp;CHAR(10)&amp;VLOOKUP(A20,[1]令和3年度契約状況調査票!$C:$AR,34,FALSE),IF(O20="単価契約","単価契約"&amp;CHAR(10)&amp;"予定調達総額 "&amp;TEXT(VLOOKUP(A20,[1]令和3年度契約状況調査票!$C:$AR,18,FALSE),"#,##0円")&amp;CHAR(10)&amp;VLOOKUP(A20,[1]令和3年度契約状況調査票!$C:$AR,34,FALSE),VLOOKUP(A20,[1]令和3年度契約状況調査票!$C:$AR,34,FALSE))))))))</f>
        <v/>
      </c>
      <c r="O20" s="21" t="str">
        <f>IF(A20="","",VLOOKUP(A20,[1]令和3年度契約状況調査票!$C:$BY,55,FALSE))</f>
        <v/>
      </c>
      <c r="P20" s="21" t="str">
        <f>IF(A20="","",IF(VLOOKUP(A20,[1]令和3年度契約状況調査票!$C:$AR,16,FALSE)="他官署で調達手続きを実施のため","×",IF(VLOOKUP(A20,[1]令和3年度契約状況調査票!$C:$AR,23,FALSE)="②同種の他の契約の予定価格を類推されるおそれがあるため公表しない","×","○")))</f>
        <v/>
      </c>
    </row>
    <row r="21" spans="1:16" s="21" customFormat="1" ht="60" customHeight="1" x14ac:dyDescent="0.15">
      <c r="A21" s="22" t="str">
        <f>IF(MAX([1]令和3年度契約状況調査票!C20:C265)&gt;=ROW()-5,ROW()-5,"")</f>
        <v/>
      </c>
      <c r="B21" s="23" t="str">
        <f>IF(A21="","",VLOOKUP(A21,[1]令和3年度契約状況調査票!$C:$AR,7,FALSE))</f>
        <v/>
      </c>
      <c r="C21" s="24" t="str">
        <f>IF(A21="","",VLOOKUP(A21,[1]令和3年度契約状況調査票!$C:$AR,8,FALSE))</f>
        <v/>
      </c>
      <c r="D21" s="25" t="str">
        <f>IF(A21="","",VLOOKUP(A21,[1]令和3年度契約状況調査票!$C:$AR,11,FALSE))</f>
        <v/>
      </c>
      <c r="E21" s="23" t="str">
        <f>IF(A21="","",VLOOKUP(A21,[1]令和3年度契約状況調査票!$C:$AR,12,FALSE))</f>
        <v/>
      </c>
      <c r="F21" s="26" t="str">
        <f>IF(A21="","",VLOOKUP(A21,[1]令和3年度契約状況調査票!$C:$AR,13,FALSE))</f>
        <v/>
      </c>
      <c r="G21" s="27" t="str">
        <f>IF(A21="","",IF(VLOOKUP(A21,[1]令和3年度契約状況調査票!$C:$AR,14,FALSE)="②一般競争入札（総合評価方式）","一般競争入札"&amp;CHAR(10)&amp;"（総合評価方式）","一般競争入札"))</f>
        <v/>
      </c>
      <c r="H21" s="28" t="str">
        <f>IF(A21="","",IF(VLOOKUP(A21,[1]令和3年度契約状況調査票!$C:$AR,16,FALSE)="他官署で調達手続きを実施のため","他官署で調達手続きを実施のため",IF(VLOOKUP(A21,[1]令和3年度契約状況調査票!$C:$AR,23,FALSE)="②同種の他の契約の予定価格を類推されるおそれがあるため公表しない","同種の他の契約の予定価格を類推されるおそれがあるため公表しない",IF(VLOOKUP(A21,[1]令和3年度契約状況調査票!$C:$AR,23,FALSE)="－","－",IF(VLOOKUP(A21,[1]令和3年度契約状況調査票!$C:$AR,9,FALSE)&lt;&gt;"",TEXT(VLOOKUP(A21,[1]令和3年度契約状況調査票!$C:$AR,16,FALSE),"#,##0円")&amp;CHAR(10)&amp;"(A)",VLOOKUP(A21,[1]令和3年度契約状況調査票!$C:$AR,16,FALSE))))))</f>
        <v/>
      </c>
      <c r="I21" s="28" t="str">
        <f>IF(A21="","",VLOOKUP(A21,[1]令和3年度契約状況調査票!$C:$AR,17,FALSE))</f>
        <v/>
      </c>
      <c r="J21" s="29" t="str">
        <f>IF(A21="","",IF(VLOOKUP(A21,[1]令和3年度契約状況調査票!$C:$AR,16,FALSE)="他官署で調達手続きを実施のため","－",IF(VLOOKUP(A21,[1]令和3年度契約状況調査票!$C:$AR,23,FALSE)="②同種の他の契約の予定価格を類推されるおそれがあるため公表しない","－",IF(VLOOKUP(A21,[1]令和3年度契約状況調査票!$C:$AR,23,FALSE)="－","－",IF(VLOOKUP(A21,[1]令和3年度契約状況調査票!$C:$AR,9,FALSE)&lt;&gt;"",TEXT(VLOOKUP(A21,[1]令和3年度契約状況調査票!$C:$AR,19,FALSE),"#.0%")&amp;CHAR(10)&amp;"(B/A×100)",VLOOKUP(A21,[1]令和3年度契約状況調査票!$C:$AR,19,FALSE))))))</f>
        <v/>
      </c>
      <c r="K21" s="30" t="str">
        <f>IF(A21="","",IF(VLOOKUP(A21,[1]令和3年度契約状況調査票!$C:$AR,29,FALSE)="①公益社団法人","公社",IF(VLOOKUP(A21,[1]令和3年度契約状況調査票!$C:$AR,29,FALSE)="②公益財団法人","公財","")))</f>
        <v/>
      </c>
      <c r="L21" s="30" t="str">
        <f>IF(A21="","",VLOOKUP(A21,[1]令和3年度契約状況調査票!$C:$AR,30,FALSE))</f>
        <v/>
      </c>
      <c r="M21" s="31" t="str">
        <f>IF(A21="","",IF(VLOOKUP(A21,[1]令和3年度契約状況調査票!$C:$AR,30,FALSE)="国所管",VLOOKUP(A21,[1]令和3年度契約状況調査票!$C:$AR,24,FALSE),""))</f>
        <v/>
      </c>
      <c r="N21" s="32" t="str">
        <f>IF(A21="","",IF(AND(P21="○",O21="分担契約/単価契約"),"単価契約"&amp;CHAR(10)&amp;"予定調達総額 "&amp;TEXT(VLOOKUP(A21,[1]令和3年度契約状況調査票!$C:$AR,18,FALSE),"#,##0円")&amp;"(B)"&amp;CHAR(10)&amp;"分担契約"&amp;CHAR(10)&amp;VLOOKUP(A21,[1]令和3年度契約状況調査票!$C:$AR,34,FALSE),IF(AND(P21="○",O21="分担契約"),"分担契約"&amp;CHAR(10)&amp;"契約総額 "&amp;TEXT(VLOOKUP(A21,[1]令和3年度契約状況調査票!$C:$AR,18,FALSE),"#,##0円")&amp;"(B)"&amp;CHAR(10)&amp;VLOOKUP(A21,[1]令和3年度契約状況調査票!$C:$AR,34,FALSE),(IF(O21="分担契約/単価契約","単価契約"&amp;CHAR(10)&amp;"予定調達総額 "&amp;TEXT(VLOOKUP(A21,[1]令和3年度契約状況調査票!$C:$AR,18,FALSE),"#,##0円")&amp;CHAR(10)&amp;"分担契約"&amp;CHAR(10)&amp;VLOOKUP(A21,[1]令和3年度契約状況調査票!$C:$AR,34,FALSE),IF(O21="分担契約","分担契約"&amp;CHAR(10)&amp;"契約総額 "&amp;TEXT(VLOOKUP(A21,[1]令和3年度契約状況調査票!$C:$AR,18,FALSE),"#,##0円")&amp;CHAR(10)&amp;VLOOKUP(A21,[1]令和3年度契約状況調査票!$C:$AR,34,FALSE),IF(O21="単価契約","単価契約"&amp;CHAR(10)&amp;"予定調達総額 "&amp;TEXT(VLOOKUP(A21,[1]令和3年度契約状況調査票!$C:$AR,18,FALSE),"#,##0円")&amp;CHAR(10)&amp;VLOOKUP(A21,[1]令和3年度契約状況調査票!$C:$AR,34,FALSE),VLOOKUP(A21,[1]令和3年度契約状況調査票!$C:$AR,34,FALSE))))))))</f>
        <v/>
      </c>
      <c r="O21" s="21" t="str">
        <f>IF(A21="","",VLOOKUP(A21,[1]令和3年度契約状況調査票!$C:$BY,55,FALSE))</f>
        <v/>
      </c>
      <c r="P21" s="21" t="str">
        <f>IF(A21="","",IF(VLOOKUP(A21,[1]令和3年度契約状況調査票!$C:$AR,16,FALSE)="他官署で調達手続きを実施のため","×",IF(VLOOKUP(A21,[1]令和3年度契約状況調査票!$C:$AR,23,FALSE)="②同種の他の契約の予定価格を類推されるおそれがあるため公表しない","×","○")))</f>
        <v/>
      </c>
    </row>
    <row r="22" spans="1:16" s="21" customFormat="1" ht="60" customHeight="1" x14ac:dyDescent="0.15">
      <c r="A22" s="22" t="str">
        <f>IF(MAX([1]令和3年度契約状況調査票!C21:C266)&gt;=ROW()-5,ROW()-5,"")</f>
        <v/>
      </c>
      <c r="B22" s="23" t="str">
        <f>IF(A22="","",VLOOKUP(A22,[1]令和3年度契約状況調査票!$C:$AR,7,FALSE))</f>
        <v/>
      </c>
      <c r="C22" s="24" t="str">
        <f>IF(A22="","",VLOOKUP(A22,[1]令和3年度契約状況調査票!$C:$AR,8,FALSE))</f>
        <v/>
      </c>
      <c r="D22" s="25" t="str">
        <f>IF(A22="","",VLOOKUP(A22,[1]令和3年度契約状況調査票!$C:$AR,11,FALSE))</f>
        <v/>
      </c>
      <c r="E22" s="23" t="str">
        <f>IF(A22="","",VLOOKUP(A22,[1]令和3年度契約状況調査票!$C:$AR,12,FALSE))</f>
        <v/>
      </c>
      <c r="F22" s="26" t="str">
        <f>IF(A22="","",VLOOKUP(A22,[1]令和3年度契約状況調査票!$C:$AR,13,FALSE))</f>
        <v/>
      </c>
      <c r="G22" s="27" t="str">
        <f>IF(A22="","",IF(VLOOKUP(A22,[1]令和3年度契約状況調査票!$C:$AR,14,FALSE)="②一般競争入札（総合評価方式）","一般競争入札"&amp;CHAR(10)&amp;"（総合評価方式）","一般競争入札"))</f>
        <v/>
      </c>
      <c r="H22" s="28" t="str">
        <f>IF(A22="","",IF(VLOOKUP(A22,[1]令和3年度契約状況調査票!$C:$AR,16,FALSE)="他官署で調達手続きを実施のため","他官署で調達手続きを実施のため",IF(VLOOKUP(A22,[1]令和3年度契約状況調査票!$C:$AR,23,FALSE)="②同種の他の契約の予定価格を類推されるおそれがあるため公表しない","同種の他の契約の予定価格を類推されるおそれがあるため公表しない",IF(VLOOKUP(A22,[1]令和3年度契約状況調査票!$C:$AR,23,FALSE)="－","－",IF(VLOOKUP(A22,[1]令和3年度契約状況調査票!$C:$AR,9,FALSE)&lt;&gt;"",TEXT(VLOOKUP(A22,[1]令和3年度契約状況調査票!$C:$AR,16,FALSE),"#,##0円")&amp;CHAR(10)&amp;"(A)",VLOOKUP(A22,[1]令和3年度契約状況調査票!$C:$AR,16,FALSE))))))</f>
        <v/>
      </c>
      <c r="I22" s="28" t="str">
        <f>IF(A22="","",VLOOKUP(A22,[1]令和3年度契約状況調査票!$C:$AR,17,FALSE))</f>
        <v/>
      </c>
      <c r="J22" s="29" t="str">
        <f>IF(A22="","",IF(VLOOKUP(A22,[1]令和3年度契約状況調査票!$C:$AR,16,FALSE)="他官署で調達手続きを実施のため","－",IF(VLOOKUP(A22,[1]令和3年度契約状況調査票!$C:$AR,23,FALSE)="②同種の他の契約の予定価格を類推されるおそれがあるため公表しない","－",IF(VLOOKUP(A22,[1]令和3年度契約状況調査票!$C:$AR,23,FALSE)="－","－",IF(VLOOKUP(A22,[1]令和3年度契約状況調査票!$C:$AR,9,FALSE)&lt;&gt;"",TEXT(VLOOKUP(A22,[1]令和3年度契約状況調査票!$C:$AR,19,FALSE),"#.0%")&amp;CHAR(10)&amp;"(B/A×100)",VLOOKUP(A22,[1]令和3年度契約状況調査票!$C:$AR,19,FALSE))))))</f>
        <v/>
      </c>
      <c r="K22" s="30" t="str">
        <f>IF(A22="","",IF(VLOOKUP(A22,[1]令和3年度契約状況調査票!$C:$AR,29,FALSE)="①公益社団法人","公社",IF(VLOOKUP(A22,[1]令和3年度契約状況調査票!$C:$AR,29,FALSE)="②公益財団法人","公財","")))</f>
        <v/>
      </c>
      <c r="L22" s="30" t="str">
        <f>IF(A22="","",VLOOKUP(A22,[1]令和3年度契約状況調査票!$C:$AR,30,FALSE))</f>
        <v/>
      </c>
      <c r="M22" s="31" t="str">
        <f>IF(A22="","",IF(VLOOKUP(A22,[1]令和3年度契約状況調査票!$C:$AR,30,FALSE)="国所管",VLOOKUP(A22,[1]令和3年度契約状況調査票!$C:$AR,24,FALSE),""))</f>
        <v/>
      </c>
      <c r="N22" s="32" t="str">
        <f>IF(A22="","",IF(AND(P22="○",O22="分担契約/単価契約"),"単価契約"&amp;CHAR(10)&amp;"予定調達総額 "&amp;TEXT(VLOOKUP(A22,[1]令和3年度契約状況調査票!$C:$AR,18,FALSE),"#,##0円")&amp;"(B)"&amp;CHAR(10)&amp;"分担契約"&amp;CHAR(10)&amp;VLOOKUP(A22,[1]令和3年度契約状況調査票!$C:$AR,34,FALSE),IF(AND(P22="○",O22="分担契約"),"分担契約"&amp;CHAR(10)&amp;"契約総額 "&amp;TEXT(VLOOKUP(A22,[1]令和3年度契約状況調査票!$C:$AR,18,FALSE),"#,##0円")&amp;"(B)"&amp;CHAR(10)&amp;VLOOKUP(A22,[1]令和3年度契約状況調査票!$C:$AR,34,FALSE),(IF(O22="分担契約/単価契約","単価契約"&amp;CHAR(10)&amp;"予定調達総額 "&amp;TEXT(VLOOKUP(A22,[1]令和3年度契約状況調査票!$C:$AR,18,FALSE),"#,##0円")&amp;CHAR(10)&amp;"分担契約"&amp;CHAR(10)&amp;VLOOKUP(A22,[1]令和3年度契約状況調査票!$C:$AR,34,FALSE),IF(O22="分担契約","分担契約"&amp;CHAR(10)&amp;"契約総額 "&amp;TEXT(VLOOKUP(A22,[1]令和3年度契約状況調査票!$C:$AR,18,FALSE),"#,##0円")&amp;CHAR(10)&amp;VLOOKUP(A22,[1]令和3年度契約状況調査票!$C:$AR,34,FALSE),IF(O22="単価契約","単価契約"&amp;CHAR(10)&amp;"予定調達総額 "&amp;TEXT(VLOOKUP(A22,[1]令和3年度契約状況調査票!$C:$AR,18,FALSE),"#,##0円")&amp;CHAR(10)&amp;VLOOKUP(A22,[1]令和3年度契約状況調査票!$C:$AR,34,FALSE),VLOOKUP(A22,[1]令和3年度契約状況調査票!$C:$AR,34,FALSE))))))))</f>
        <v/>
      </c>
      <c r="O22" s="21" t="str">
        <f>IF(A22="","",VLOOKUP(A22,[1]令和3年度契約状況調査票!$C:$BY,55,FALSE))</f>
        <v/>
      </c>
      <c r="P22" s="21" t="str">
        <f>IF(A22="","",IF(VLOOKUP(A22,[1]令和3年度契約状況調査票!$C:$AR,16,FALSE)="他官署で調達手続きを実施のため","×",IF(VLOOKUP(A22,[1]令和3年度契約状況調査票!$C:$AR,23,FALSE)="②同種の他の契約の予定価格を類推されるおそれがあるため公表しない","×","○")))</f>
        <v/>
      </c>
    </row>
    <row r="23" spans="1:16" s="21" customFormat="1" ht="60" customHeight="1" x14ac:dyDescent="0.15">
      <c r="A23" s="22" t="str">
        <f>IF(MAX([1]令和3年度契約状況調査票!C22:C267)&gt;=ROW()-5,ROW()-5,"")</f>
        <v/>
      </c>
      <c r="B23" s="23" t="str">
        <f>IF(A23="","",VLOOKUP(A23,[1]令和3年度契約状況調査票!$C:$AR,7,FALSE))</f>
        <v/>
      </c>
      <c r="C23" s="24" t="str">
        <f>IF(A23="","",VLOOKUP(A23,[1]令和3年度契約状況調査票!$C:$AR,8,FALSE))</f>
        <v/>
      </c>
      <c r="D23" s="25" t="str">
        <f>IF(A23="","",VLOOKUP(A23,[1]令和3年度契約状況調査票!$C:$AR,11,FALSE))</f>
        <v/>
      </c>
      <c r="E23" s="23" t="str">
        <f>IF(A23="","",VLOOKUP(A23,[1]令和3年度契約状況調査票!$C:$AR,12,FALSE))</f>
        <v/>
      </c>
      <c r="F23" s="26" t="str">
        <f>IF(A23="","",VLOOKUP(A23,[1]令和3年度契約状況調査票!$C:$AR,13,FALSE))</f>
        <v/>
      </c>
      <c r="G23" s="27" t="str">
        <f>IF(A23="","",IF(VLOOKUP(A23,[1]令和3年度契約状況調査票!$C:$AR,14,FALSE)="②一般競争入札（総合評価方式）","一般競争入札"&amp;CHAR(10)&amp;"（総合評価方式）","一般競争入札"))</f>
        <v/>
      </c>
      <c r="H23" s="28" t="str">
        <f>IF(A23="","",IF(VLOOKUP(A23,[1]令和3年度契約状況調査票!$C:$AR,16,FALSE)="他官署で調達手続きを実施のため","他官署で調達手続きを実施のため",IF(VLOOKUP(A23,[1]令和3年度契約状況調査票!$C:$AR,23,FALSE)="②同種の他の契約の予定価格を類推されるおそれがあるため公表しない","同種の他の契約の予定価格を類推されるおそれがあるため公表しない",IF(VLOOKUP(A23,[1]令和3年度契約状況調査票!$C:$AR,23,FALSE)="－","－",IF(VLOOKUP(A23,[1]令和3年度契約状況調査票!$C:$AR,9,FALSE)&lt;&gt;"",TEXT(VLOOKUP(A23,[1]令和3年度契約状況調査票!$C:$AR,16,FALSE),"#,##0円")&amp;CHAR(10)&amp;"(A)",VLOOKUP(A23,[1]令和3年度契約状況調査票!$C:$AR,16,FALSE))))))</f>
        <v/>
      </c>
      <c r="I23" s="28" t="str">
        <f>IF(A23="","",VLOOKUP(A23,[1]令和3年度契約状況調査票!$C:$AR,17,FALSE))</f>
        <v/>
      </c>
      <c r="J23" s="29" t="str">
        <f>IF(A23="","",IF(VLOOKUP(A23,[1]令和3年度契約状況調査票!$C:$AR,16,FALSE)="他官署で調達手続きを実施のため","－",IF(VLOOKUP(A23,[1]令和3年度契約状況調査票!$C:$AR,23,FALSE)="②同種の他の契約の予定価格を類推されるおそれがあるため公表しない","－",IF(VLOOKUP(A23,[1]令和3年度契約状況調査票!$C:$AR,23,FALSE)="－","－",IF(VLOOKUP(A23,[1]令和3年度契約状況調査票!$C:$AR,9,FALSE)&lt;&gt;"",TEXT(VLOOKUP(A23,[1]令和3年度契約状況調査票!$C:$AR,19,FALSE),"#.0%")&amp;CHAR(10)&amp;"(B/A×100)",VLOOKUP(A23,[1]令和3年度契約状況調査票!$C:$AR,19,FALSE))))))</f>
        <v/>
      </c>
      <c r="K23" s="30" t="str">
        <f>IF(A23="","",IF(VLOOKUP(A23,[1]令和3年度契約状況調査票!$C:$AR,29,FALSE)="①公益社団法人","公社",IF(VLOOKUP(A23,[1]令和3年度契約状況調査票!$C:$AR,29,FALSE)="②公益財団法人","公財","")))</f>
        <v/>
      </c>
      <c r="L23" s="30" t="str">
        <f>IF(A23="","",VLOOKUP(A23,[1]令和3年度契約状況調査票!$C:$AR,30,FALSE))</f>
        <v/>
      </c>
      <c r="M23" s="31" t="str">
        <f>IF(A23="","",IF(VLOOKUP(A23,[1]令和3年度契約状況調査票!$C:$AR,30,FALSE)="国所管",VLOOKUP(A23,[1]令和3年度契約状況調査票!$C:$AR,24,FALSE),""))</f>
        <v/>
      </c>
      <c r="N23" s="32" t="str">
        <f>IF(A23="","",IF(AND(P23="○",O23="分担契約/単価契約"),"単価契約"&amp;CHAR(10)&amp;"予定調達総額 "&amp;TEXT(VLOOKUP(A23,[1]令和3年度契約状況調査票!$C:$AR,18,FALSE),"#,##0円")&amp;"(B)"&amp;CHAR(10)&amp;"分担契約"&amp;CHAR(10)&amp;VLOOKUP(A23,[1]令和3年度契約状況調査票!$C:$AR,34,FALSE),IF(AND(P23="○",O23="分担契約"),"分担契約"&amp;CHAR(10)&amp;"契約総額 "&amp;TEXT(VLOOKUP(A23,[1]令和3年度契約状況調査票!$C:$AR,18,FALSE),"#,##0円")&amp;"(B)"&amp;CHAR(10)&amp;VLOOKUP(A23,[1]令和3年度契約状況調査票!$C:$AR,34,FALSE),(IF(O23="分担契約/単価契約","単価契約"&amp;CHAR(10)&amp;"予定調達総額 "&amp;TEXT(VLOOKUP(A23,[1]令和3年度契約状況調査票!$C:$AR,18,FALSE),"#,##0円")&amp;CHAR(10)&amp;"分担契約"&amp;CHAR(10)&amp;VLOOKUP(A23,[1]令和3年度契約状況調査票!$C:$AR,34,FALSE),IF(O23="分担契約","分担契約"&amp;CHAR(10)&amp;"契約総額 "&amp;TEXT(VLOOKUP(A23,[1]令和3年度契約状況調査票!$C:$AR,18,FALSE),"#,##0円")&amp;CHAR(10)&amp;VLOOKUP(A23,[1]令和3年度契約状況調査票!$C:$AR,34,FALSE),IF(O23="単価契約","単価契約"&amp;CHAR(10)&amp;"予定調達総額 "&amp;TEXT(VLOOKUP(A23,[1]令和3年度契約状況調査票!$C:$AR,18,FALSE),"#,##0円")&amp;CHAR(10)&amp;VLOOKUP(A23,[1]令和3年度契約状況調査票!$C:$AR,34,FALSE),VLOOKUP(A23,[1]令和3年度契約状況調査票!$C:$AR,34,FALSE))))))))</f>
        <v/>
      </c>
      <c r="O23" s="21" t="str">
        <f>IF(A23="","",VLOOKUP(A23,[1]令和3年度契約状況調査票!$C:$BY,55,FALSE))</f>
        <v/>
      </c>
      <c r="P23" s="21" t="str">
        <f>IF(A23="","",IF(VLOOKUP(A23,[1]令和3年度契約状況調査票!$C:$AR,16,FALSE)="他官署で調達手続きを実施のため","×",IF(VLOOKUP(A23,[1]令和3年度契約状況調査票!$C:$AR,23,FALSE)="②同種の他の契約の予定価格を類推されるおそれがあるため公表しない","×","○")))</f>
        <v/>
      </c>
    </row>
    <row r="24" spans="1:16" s="21" customFormat="1" ht="60" customHeight="1" x14ac:dyDescent="0.15">
      <c r="A24" s="22" t="str">
        <f>IF(MAX([1]令和3年度契約状況調査票!C23:C268)&gt;=ROW()-5,ROW()-5,"")</f>
        <v/>
      </c>
      <c r="B24" s="23" t="str">
        <f>IF(A24="","",VLOOKUP(A24,[1]令和3年度契約状況調査票!$C:$AR,7,FALSE))</f>
        <v/>
      </c>
      <c r="C24" s="24" t="str">
        <f>IF(A24="","",VLOOKUP(A24,[1]令和3年度契約状況調査票!$C:$AR,8,FALSE))</f>
        <v/>
      </c>
      <c r="D24" s="25" t="str">
        <f>IF(A24="","",VLOOKUP(A24,[1]令和3年度契約状況調査票!$C:$AR,11,FALSE))</f>
        <v/>
      </c>
      <c r="E24" s="23" t="str">
        <f>IF(A24="","",VLOOKUP(A24,[1]令和3年度契約状況調査票!$C:$AR,12,FALSE))</f>
        <v/>
      </c>
      <c r="F24" s="26" t="str">
        <f>IF(A24="","",VLOOKUP(A24,[1]令和3年度契約状況調査票!$C:$AR,13,FALSE))</f>
        <v/>
      </c>
      <c r="G24" s="27" t="str">
        <f>IF(A24="","",IF(VLOOKUP(A24,[1]令和3年度契約状況調査票!$C:$AR,14,FALSE)="②一般競争入札（総合評価方式）","一般競争入札"&amp;CHAR(10)&amp;"（総合評価方式）","一般競争入札"))</f>
        <v/>
      </c>
      <c r="H24" s="28" t="str">
        <f>IF(A24="","",IF(VLOOKUP(A24,[1]令和3年度契約状況調査票!$C:$AR,16,FALSE)="他官署で調達手続きを実施のため","他官署で調達手続きを実施のため",IF(VLOOKUP(A24,[1]令和3年度契約状況調査票!$C:$AR,23,FALSE)="②同種の他の契約の予定価格を類推されるおそれがあるため公表しない","同種の他の契約の予定価格を類推されるおそれがあるため公表しない",IF(VLOOKUP(A24,[1]令和3年度契約状況調査票!$C:$AR,23,FALSE)="－","－",IF(VLOOKUP(A24,[1]令和3年度契約状況調査票!$C:$AR,9,FALSE)&lt;&gt;"",TEXT(VLOOKUP(A24,[1]令和3年度契約状況調査票!$C:$AR,16,FALSE),"#,##0円")&amp;CHAR(10)&amp;"(A)",VLOOKUP(A24,[1]令和3年度契約状況調査票!$C:$AR,16,FALSE))))))</f>
        <v/>
      </c>
      <c r="I24" s="28" t="str">
        <f>IF(A24="","",VLOOKUP(A24,[1]令和3年度契約状況調査票!$C:$AR,17,FALSE))</f>
        <v/>
      </c>
      <c r="J24" s="29" t="str">
        <f>IF(A24="","",IF(VLOOKUP(A24,[1]令和3年度契約状況調査票!$C:$AR,16,FALSE)="他官署で調達手続きを実施のため","－",IF(VLOOKUP(A24,[1]令和3年度契約状況調査票!$C:$AR,23,FALSE)="②同種の他の契約の予定価格を類推されるおそれがあるため公表しない","－",IF(VLOOKUP(A24,[1]令和3年度契約状況調査票!$C:$AR,23,FALSE)="－","－",IF(VLOOKUP(A24,[1]令和3年度契約状況調査票!$C:$AR,9,FALSE)&lt;&gt;"",TEXT(VLOOKUP(A24,[1]令和3年度契約状況調査票!$C:$AR,19,FALSE),"#.0%")&amp;CHAR(10)&amp;"(B/A×100)",VLOOKUP(A24,[1]令和3年度契約状況調査票!$C:$AR,19,FALSE))))))</f>
        <v/>
      </c>
      <c r="K24" s="30" t="str">
        <f>IF(A24="","",IF(VLOOKUP(A24,[1]令和3年度契約状況調査票!$C:$AR,29,FALSE)="①公益社団法人","公社",IF(VLOOKUP(A24,[1]令和3年度契約状況調査票!$C:$AR,29,FALSE)="②公益財団法人","公財","")))</f>
        <v/>
      </c>
      <c r="L24" s="30" t="str">
        <f>IF(A24="","",VLOOKUP(A24,[1]令和3年度契約状況調査票!$C:$AR,30,FALSE))</f>
        <v/>
      </c>
      <c r="M24" s="31" t="str">
        <f>IF(A24="","",IF(VLOOKUP(A24,[1]令和3年度契約状況調査票!$C:$AR,30,FALSE)="国所管",VLOOKUP(A24,[1]令和3年度契約状況調査票!$C:$AR,24,FALSE),""))</f>
        <v/>
      </c>
      <c r="N24" s="32" t="str">
        <f>IF(A24="","",IF(AND(P24="○",O24="分担契約/単価契約"),"単価契約"&amp;CHAR(10)&amp;"予定調達総額 "&amp;TEXT(VLOOKUP(A24,[1]令和3年度契約状況調査票!$C:$AR,18,FALSE),"#,##0円")&amp;"(B)"&amp;CHAR(10)&amp;"分担契約"&amp;CHAR(10)&amp;VLOOKUP(A24,[1]令和3年度契約状況調査票!$C:$AR,34,FALSE),IF(AND(P24="○",O24="分担契約"),"分担契約"&amp;CHAR(10)&amp;"契約総額 "&amp;TEXT(VLOOKUP(A24,[1]令和3年度契約状況調査票!$C:$AR,18,FALSE),"#,##0円")&amp;"(B)"&amp;CHAR(10)&amp;VLOOKUP(A24,[1]令和3年度契約状況調査票!$C:$AR,34,FALSE),(IF(O24="分担契約/単価契約","単価契約"&amp;CHAR(10)&amp;"予定調達総額 "&amp;TEXT(VLOOKUP(A24,[1]令和3年度契約状況調査票!$C:$AR,18,FALSE),"#,##0円")&amp;CHAR(10)&amp;"分担契約"&amp;CHAR(10)&amp;VLOOKUP(A24,[1]令和3年度契約状況調査票!$C:$AR,34,FALSE),IF(O24="分担契約","分担契約"&amp;CHAR(10)&amp;"契約総額 "&amp;TEXT(VLOOKUP(A24,[1]令和3年度契約状況調査票!$C:$AR,18,FALSE),"#,##0円")&amp;CHAR(10)&amp;VLOOKUP(A24,[1]令和3年度契約状況調査票!$C:$AR,34,FALSE),IF(O24="単価契約","単価契約"&amp;CHAR(10)&amp;"予定調達総額 "&amp;TEXT(VLOOKUP(A24,[1]令和3年度契約状況調査票!$C:$AR,18,FALSE),"#,##0円")&amp;CHAR(10)&amp;VLOOKUP(A24,[1]令和3年度契約状況調査票!$C:$AR,34,FALSE),VLOOKUP(A24,[1]令和3年度契約状況調査票!$C:$AR,34,FALSE))))))))</f>
        <v/>
      </c>
      <c r="O24" s="21" t="str">
        <f>IF(A24="","",VLOOKUP(A24,[1]令和3年度契約状況調査票!$C:$BY,55,FALSE))</f>
        <v/>
      </c>
      <c r="P24" s="21" t="str">
        <f>IF(A24="","",IF(VLOOKUP(A24,[1]令和3年度契約状況調査票!$C:$AR,16,FALSE)="他官署で調達手続きを実施のため","×",IF(VLOOKUP(A24,[1]令和3年度契約状況調査票!$C:$AR,23,FALSE)="②同種の他の契約の予定価格を類推されるおそれがあるため公表しない","×","○")))</f>
        <v/>
      </c>
    </row>
    <row r="25" spans="1:16" s="21" customFormat="1" ht="60" customHeight="1" x14ac:dyDescent="0.15">
      <c r="A25" s="22" t="str">
        <f>IF(MAX([1]令和3年度契約状況調査票!C24:C269)&gt;=ROW()-5,ROW()-5,"")</f>
        <v/>
      </c>
      <c r="B25" s="23" t="str">
        <f>IF(A25="","",VLOOKUP(A25,[1]令和3年度契約状況調査票!$C:$AR,7,FALSE))</f>
        <v/>
      </c>
      <c r="C25" s="24" t="str">
        <f>IF(A25="","",VLOOKUP(A25,[1]令和3年度契約状況調査票!$C:$AR,8,FALSE))</f>
        <v/>
      </c>
      <c r="D25" s="25" t="str">
        <f>IF(A25="","",VLOOKUP(A25,[1]令和3年度契約状況調査票!$C:$AR,11,FALSE))</f>
        <v/>
      </c>
      <c r="E25" s="23" t="str">
        <f>IF(A25="","",VLOOKUP(A25,[1]令和3年度契約状況調査票!$C:$AR,12,FALSE))</f>
        <v/>
      </c>
      <c r="F25" s="26" t="str">
        <f>IF(A25="","",VLOOKUP(A25,[1]令和3年度契約状況調査票!$C:$AR,13,FALSE))</f>
        <v/>
      </c>
      <c r="G25" s="27" t="str">
        <f>IF(A25="","",IF(VLOOKUP(A25,[1]令和3年度契約状況調査票!$C:$AR,14,FALSE)="②一般競争入札（総合評価方式）","一般競争入札"&amp;CHAR(10)&amp;"（総合評価方式）","一般競争入札"))</f>
        <v/>
      </c>
      <c r="H25" s="28" t="str">
        <f>IF(A25="","",IF(VLOOKUP(A25,[1]令和3年度契約状況調査票!$C:$AR,16,FALSE)="他官署で調達手続きを実施のため","他官署で調達手続きを実施のため",IF(VLOOKUP(A25,[1]令和3年度契約状況調査票!$C:$AR,23,FALSE)="②同種の他の契約の予定価格を類推されるおそれがあるため公表しない","同種の他の契約の予定価格を類推されるおそれがあるため公表しない",IF(VLOOKUP(A25,[1]令和3年度契約状況調査票!$C:$AR,23,FALSE)="－","－",IF(VLOOKUP(A25,[1]令和3年度契約状況調査票!$C:$AR,9,FALSE)&lt;&gt;"",TEXT(VLOOKUP(A25,[1]令和3年度契約状況調査票!$C:$AR,16,FALSE),"#,##0円")&amp;CHAR(10)&amp;"(A)",VLOOKUP(A25,[1]令和3年度契約状況調査票!$C:$AR,16,FALSE))))))</f>
        <v/>
      </c>
      <c r="I25" s="28" t="str">
        <f>IF(A25="","",VLOOKUP(A25,[1]令和3年度契約状況調査票!$C:$AR,17,FALSE))</f>
        <v/>
      </c>
      <c r="J25" s="29" t="str">
        <f>IF(A25="","",IF(VLOOKUP(A25,[1]令和3年度契約状況調査票!$C:$AR,16,FALSE)="他官署で調達手続きを実施のため","－",IF(VLOOKUP(A25,[1]令和3年度契約状況調査票!$C:$AR,23,FALSE)="②同種の他の契約の予定価格を類推されるおそれがあるため公表しない","－",IF(VLOOKUP(A25,[1]令和3年度契約状況調査票!$C:$AR,23,FALSE)="－","－",IF(VLOOKUP(A25,[1]令和3年度契約状況調査票!$C:$AR,9,FALSE)&lt;&gt;"",TEXT(VLOOKUP(A25,[1]令和3年度契約状況調査票!$C:$AR,19,FALSE),"#.0%")&amp;CHAR(10)&amp;"(B/A×100)",VLOOKUP(A25,[1]令和3年度契約状況調査票!$C:$AR,19,FALSE))))))</f>
        <v/>
      </c>
      <c r="K25" s="30" t="str">
        <f>IF(A25="","",IF(VLOOKUP(A25,[1]令和3年度契約状況調査票!$C:$AR,29,FALSE)="①公益社団法人","公社",IF(VLOOKUP(A25,[1]令和3年度契約状況調査票!$C:$AR,29,FALSE)="②公益財団法人","公財","")))</f>
        <v/>
      </c>
      <c r="L25" s="30" t="str">
        <f>IF(A25="","",VLOOKUP(A25,[1]令和3年度契約状況調査票!$C:$AR,30,FALSE))</f>
        <v/>
      </c>
      <c r="M25" s="31" t="str">
        <f>IF(A25="","",IF(VLOOKUP(A25,[1]令和3年度契約状況調査票!$C:$AR,30,FALSE)="国所管",VLOOKUP(A25,[1]令和3年度契約状況調査票!$C:$AR,24,FALSE),""))</f>
        <v/>
      </c>
      <c r="N25" s="32" t="str">
        <f>IF(A25="","",IF(AND(P25="○",O25="分担契約/単価契約"),"単価契約"&amp;CHAR(10)&amp;"予定調達総額 "&amp;TEXT(VLOOKUP(A25,[1]令和3年度契約状況調査票!$C:$AR,18,FALSE),"#,##0円")&amp;"(B)"&amp;CHAR(10)&amp;"分担契約"&amp;CHAR(10)&amp;VLOOKUP(A25,[1]令和3年度契約状況調査票!$C:$AR,34,FALSE),IF(AND(P25="○",O25="分担契約"),"分担契約"&amp;CHAR(10)&amp;"契約総額 "&amp;TEXT(VLOOKUP(A25,[1]令和3年度契約状況調査票!$C:$AR,18,FALSE),"#,##0円")&amp;"(B)"&amp;CHAR(10)&amp;VLOOKUP(A25,[1]令和3年度契約状況調査票!$C:$AR,34,FALSE),(IF(O25="分担契約/単価契約","単価契約"&amp;CHAR(10)&amp;"予定調達総額 "&amp;TEXT(VLOOKUP(A25,[1]令和3年度契約状況調査票!$C:$AR,18,FALSE),"#,##0円")&amp;CHAR(10)&amp;"分担契約"&amp;CHAR(10)&amp;VLOOKUP(A25,[1]令和3年度契約状況調査票!$C:$AR,34,FALSE),IF(O25="分担契約","分担契約"&amp;CHAR(10)&amp;"契約総額 "&amp;TEXT(VLOOKUP(A25,[1]令和3年度契約状況調査票!$C:$AR,18,FALSE),"#,##0円")&amp;CHAR(10)&amp;VLOOKUP(A25,[1]令和3年度契約状況調査票!$C:$AR,34,FALSE),IF(O25="単価契約","単価契約"&amp;CHAR(10)&amp;"予定調達総額 "&amp;TEXT(VLOOKUP(A25,[1]令和3年度契約状況調査票!$C:$AR,18,FALSE),"#,##0円")&amp;CHAR(10)&amp;VLOOKUP(A25,[1]令和3年度契約状況調査票!$C:$AR,34,FALSE),VLOOKUP(A25,[1]令和3年度契約状況調査票!$C:$AR,34,FALSE))))))))</f>
        <v/>
      </c>
      <c r="O25" s="21" t="str">
        <f>IF(A25="","",VLOOKUP(A25,[1]令和3年度契約状況調査票!$C:$BY,55,FALSE))</f>
        <v/>
      </c>
      <c r="P25" s="21" t="str">
        <f>IF(A25="","",IF(VLOOKUP(A25,[1]令和3年度契約状況調査票!$C:$AR,16,FALSE)="他官署で調達手続きを実施のため","×",IF(VLOOKUP(A25,[1]令和3年度契約状況調査票!$C:$AR,23,FALSE)="②同種の他の契約の予定価格を類推されるおそれがあるため公表しない","×","○")))</f>
        <v/>
      </c>
    </row>
    <row r="26" spans="1:16" s="21" customFormat="1" ht="60" customHeight="1" x14ac:dyDescent="0.15">
      <c r="A26" s="22" t="str">
        <f>IF(MAX([1]令和3年度契約状況調査票!C25:C270)&gt;=ROW()-5,ROW()-5,"")</f>
        <v/>
      </c>
      <c r="B26" s="23" t="str">
        <f>IF(A26="","",VLOOKUP(A26,[1]令和3年度契約状況調査票!$C:$AR,7,FALSE))</f>
        <v/>
      </c>
      <c r="C26" s="24" t="str">
        <f>IF(A26="","",VLOOKUP(A26,[1]令和3年度契約状況調査票!$C:$AR,8,FALSE))</f>
        <v/>
      </c>
      <c r="D26" s="25" t="str">
        <f>IF(A26="","",VLOOKUP(A26,[1]令和3年度契約状況調査票!$C:$AR,11,FALSE))</f>
        <v/>
      </c>
      <c r="E26" s="23" t="str">
        <f>IF(A26="","",VLOOKUP(A26,[1]令和3年度契約状況調査票!$C:$AR,12,FALSE))</f>
        <v/>
      </c>
      <c r="F26" s="26" t="str">
        <f>IF(A26="","",VLOOKUP(A26,[1]令和3年度契約状況調査票!$C:$AR,13,FALSE))</f>
        <v/>
      </c>
      <c r="G26" s="27" t="str">
        <f>IF(A26="","",IF(VLOOKUP(A26,[1]令和3年度契約状況調査票!$C:$AR,14,FALSE)="②一般競争入札（総合評価方式）","一般競争入札"&amp;CHAR(10)&amp;"（総合評価方式）","一般競争入札"))</f>
        <v/>
      </c>
      <c r="H26" s="28" t="str">
        <f>IF(A26="","",IF(VLOOKUP(A26,[1]令和3年度契約状況調査票!$C:$AR,16,FALSE)="他官署で調達手続きを実施のため","他官署で調達手続きを実施のため",IF(VLOOKUP(A26,[1]令和3年度契約状況調査票!$C:$AR,23,FALSE)="②同種の他の契約の予定価格を類推されるおそれがあるため公表しない","同種の他の契約の予定価格を類推されるおそれがあるため公表しない",IF(VLOOKUP(A26,[1]令和3年度契約状況調査票!$C:$AR,23,FALSE)="－","－",IF(VLOOKUP(A26,[1]令和3年度契約状況調査票!$C:$AR,9,FALSE)&lt;&gt;"",TEXT(VLOOKUP(A26,[1]令和3年度契約状況調査票!$C:$AR,16,FALSE),"#,##0円")&amp;CHAR(10)&amp;"(A)",VLOOKUP(A26,[1]令和3年度契約状況調査票!$C:$AR,16,FALSE))))))</f>
        <v/>
      </c>
      <c r="I26" s="28" t="str">
        <f>IF(A26="","",VLOOKUP(A26,[1]令和3年度契約状況調査票!$C:$AR,17,FALSE))</f>
        <v/>
      </c>
      <c r="J26" s="29" t="str">
        <f>IF(A26="","",IF(VLOOKUP(A26,[1]令和3年度契約状況調査票!$C:$AR,16,FALSE)="他官署で調達手続きを実施のため","－",IF(VLOOKUP(A26,[1]令和3年度契約状況調査票!$C:$AR,23,FALSE)="②同種の他の契約の予定価格を類推されるおそれがあるため公表しない","－",IF(VLOOKUP(A26,[1]令和3年度契約状況調査票!$C:$AR,23,FALSE)="－","－",IF(VLOOKUP(A26,[1]令和3年度契約状況調査票!$C:$AR,9,FALSE)&lt;&gt;"",TEXT(VLOOKUP(A26,[1]令和3年度契約状況調査票!$C:$AR,19,FALSE),"#.0%")&amp;CHAR(10)&amp;"(B/A×100)",VLOOKUP(A26,[1]令和3年度契約状況調査票!$C:$AR,19,FALSE))))))</f>
        <v/>
      </c>
      <c r="K26" s="30" t="str">
        <f>IF(A26="","",IF(VLOOKUP(A26,[1]令和3年度契約状況調査票!$C:$AR,29,FALSE)="①公益社団法人","公社",IF(VLOOKUP(A26,[1]令和3年度契約状況調査票!$C:$AR,29,FALSE)="②公益財団法人","公財","")))</f>
        <v/>
      </c>
      <c r="L26" s="30" t="str">
        <f>IF(A26="","",VLOOKUP(A26,[1]令和3年度契約状況調査票!$C:$AR,30,FALSE))</f>
        <v/>
      </c>
      <c r="M26" s="31" t="str">
        <f>IF(A26="","",IF(VLOOKUP(A26,[1]令和3年度契約状況調査票!$C:$AR,30,FALSE)="国所管",VLOOKUP(A26,[1]令和3年度契約状況調査票!$C:$AR,24,FALSE),""))</f>
        <v/>
      </c>
      <c r="N26" s="32" t="str">
        <f>IF(A26="","",IF(AND(P26="○",O26="分担契約/単価契約"),"単価契約"&amp;CHAR(10)&amp;"予定調達総額 "&amp;TEXT(VLOOKUP(A26,[1]令和3年度契約状況調査票!$C:$AR,18,FALSE),"#,##0円")&amp;"(B)"&amp;CHAR(10)&amp;"分担契約"&amp;CHAR(10)&amp;VLOOKUP(A26,[1]令和3年度契約状況調査票!$C:$AR,34,FALSE),IF(AND(P26="○",O26="分担契約"),"分担契約"&amp;CHAR(10)&amp;"契約総額 "&amp;TEXT(VLOOKUP(A26,[1]令和3年度契約状況調査票!$C:$AR,18,FALSE),"#,##0円")&amp;"(B)"&amp;CHAR(10)&amp;VLOOKUP(A26,[1]令和3年度契約状況調査票!$C:$AR,34,FALSE),(IF(O26="分担契約/単価契約","単価契約"&amp;CHAR(10)&amp;"予定調達総額 "&amp;TEXT(VLOOKUP(A26,[1]令和3年度契約状況調査票!$C:$AR,18,FALSE),"#,##0円")&amp;CHAR(10)&amp;"分担契約"&amp;CHAR(10)&amp;VLOOKUP(A26,[1]令和3年度契約状況調査票!$C:$AR,34,FALSE),IF(O26="分担契約","分担契約"&amp;CHAR(10)&amp;"契約総額 "&amp;TEXT(VLOOKUP(A26,[1]令和3年度契約状況調査票!$C:$AR,18,FALSE),"#,##0円")&amp;CHAR(10)&amp;VLOOKUP(A26,[1]令和3年度契約状況調査票!$C:$AR,34,FALSE),IF(O26="単価契約","単価契約"&amp;CHAR(10)&amp;"予定調達総額 "&amp;TEXT(VLOOKUP(A26,[1]令和3年度契約状況調査票!$C:$AR,18,FALSE),"#,##0円")&amp;CHAR(10)&amp;VLOOKUP(A26,[1]令和3年度契約状況調査票!$C:$AR,34,FALSE),VLOOKUP(A26,[1]令和3年度契約状況調査票!$C:$AR,34,FALSE))))))))</f>
        <v/>
      </c>
      <c r="O26" s="21" t="str">
        <f>IF(A26="","",VLOOKUP(A26,[1]令和3年度契約状況調査票!$C:$BY,55,FALSE))</f>
        <v/>
      </c>
      <c r="P26" s="21" t="str">
        <f>IF(A26="","",IF(VLOOKUP(A26,[1]令和3年度契約状況調査票!$C:$AR,16,FALSE)="他官署で調達手続きを実施のため","×",IF(VLOOKUP(A26,[1]令和3年度契約状況調査票!$C:$AR,23,FALSE)="②同種の他の契約の予定価格を類推されるおそれがあるため公表しない","×","○")))</f>
        <v/>
      </c>
    </row>
    <row r="27" spans="1:16" s="21" customFormat="1" ht="60" customHeight="1" x14ac:dyDescent="0.15">
      <c r="A27" s="22" t="str">
        <f>IF(MAX([1]令和3年度契約状況調査票!C26:C271)&gt;=ROW()-5,ROW()-5,"")</f>
        <v/>
      </c>
      <c r="B27" s="23" t="str">
        <f>IF(A27="","",VLOOKUP(A27,[1]令和3年度契約状況調査票!$C:$AR,7,FALSE))</f>
        <v/>
      </c>
      <c r="C27" s="24" t="str">
        <f>IF(A27="","",VLOOKUP(A27,[1]令和3年度契約状況調査票!$C:$AR,8,FALSE))</f>
        <v/>
      </c>
      <c r="D27" s="25" t="str">
        <f>IF(A27="","",VLOOKUP(A27,[1]令和3年度契約状況調査票!$C:$AR,11,FALSE))</f>
        <v/>
      </c>
      <c r="E27" s="23" t="str">
        <f>IF(A27="","",VLOOKUP(A27,[1]令和3年度契約状況調査票!$C:$AR,12,FALSE))</f>
        <v/>
      </c>
      <c r="F27" s="26" t="str">
        <f>IF(A27="","",VLOOKUP(A27,[1]令和3年度契約状況調査票!$C:$AR,13,FALSE))</f>
        <v/>
      </c>
      <c r="G27" s="27" t="str">
        <f>IF(A27="","",IF(VLOOKUP(A27,[1]令和3年度契約状況調査票!$C:$AR,14,FALSE)="②一般競争入札（総合評価方式）","一般競争入札"&amp;CHAR(10)&amp;"（総合評価方式）","一般競争入札"))</f>
        <v/>
      </c>
      <c r="H27" s="28" t="str">
        <f>IF(A27="","",IF(VLOOKUP(A27,[1]令和3年度契約状況調査票!$C:$AR,16,FALSE)="他官署で調達手続きを実施のため","他官署で調達手続きを実施のため",IF(VLOOKUP(A27,[1]令和3年度契約状況調査票!$C:$AR,23,FALSE)="②同種の他の契約の予定価格を類推されるおそれがあるため公表しない","同種の他の契約の予定価格を類推されるおそれがあるため公表しない",IF(VLOOKUP(A27,[1]令和3年度契約状況調査票!$C:$AR,23,FALSE)="－","－",IF(VLOOKUP(A27,[1]令和3年度契約状況調査票!$C:$AR,9,FALSE)&lt;&gt;"",TEXT(VLOOKUP(A27,[1]令和3年度契約状況調査票!$C:$AR,16,FALSE),"#,##0円")&amp;CHAR(10)&amp;"(A)",VLOOKUP(A27,[1]令和3年度契約状況調査票!$C:$AR,16,FALSE))))))</f>
        <v/>
      </c>
      <c r="I27" s="28" t="str">
        <f>IF(A27="","",VLOOKUP(A27,[1]令和3年度契約状況調査票!$C:$AR,17,FALSE))</f>
        <v/>
      </c>
      <c r="J27" s="29" t="str">
        <f>IF(A27="","",IF(VLOOKUP(A27,[1]令和3年度契約状況調査票!$C:$AR,16,FALSE)="他官署で調達手続きを実施のため","－",IF(VLOOKUP(A27,[1]令和3年度契約状況調査票!$C:$AR,23,FALSE)="②同種の他の契約の予定価格を類推されるおそれがあるため公表しない","－",IF(VLOOKUP(A27,[1]令和3年度契約状況調査票!$C:$AR,23,FALSE)="－","－",IF(VLOOKUP(A27,[1]令和3年度契約状況調査票!$C:$AR,9,FALSE)&lt;&gt;"",TEXT(VLOOKUP(A27,[1]令和3年度契約状況調査票!$C:$AR,19,FALSE),"#.0%")&amp;CHAR(10)&amp;"(B/A×100)",VLOOKUP(A27,[1]令和3年度契約状況調査票!$C:$AR,19,FALSE))))))</f>
        <v/>
      </c>
      <c r="K27" s="30" t="str">
        <f>IF(A27="","",IF(VLOOKUP(A27,[1]令和3年度契約状況調査票!$C:$AR,29,FALSE)="①公益社団法人","公社",IF(VLOOKUP(A27,[1]令和3年度契約状況調査票!$C:$AR,29,FALSE)="②公益財団法人","公財","")))</f>
        <v/>
      </c>
      <c r="L27" s="30" t="str">
        <f>IF(A27="","",VLOOKUP(A27,[1]令和3年度契約状況調査票!$C:$AR,30,FALSE))</f>
        <v/>
      </c>
      <c r="M27" s="31" t="str">
        <f>IF(A27="","",IF(VLOOKUP(A27,[1]令和3年度契約状況調査票!$C:$AR,30,FALSE)="国所管",VLOOKUP(A27,[1]令和3年度契約状況調査票!$C:$AR,24,FALSE),""))</f>
        <v/>
      </c>
      <c r="N27" s="32" t="str">
        <f>IF(A27="","",IF(AND(P27="○",O27="分担契約/単価契約"),"単価契約"&amp;CHAR(10)&amp;"予定調達総額 "&amp;TEXT(VLOOKUP(A27,[1]令和3年度契約状況調査票!$C:$AR,18,FALSE),"#,##0円")&amp;"(B)"&amp;CHAR(10)&amp;"分担契約"&amp;CHAR(10)&amp;VLOOKUP(A27,[1]令和3年度契約状況調査票!$C:$AR,34,FALSE),IF(AND(P27="○",O27="分担契約"),"分担契約"&amp;CHAR(10)&amp;"契約総額 "&amp;TEXT(VLOOKUP(A27,[1]令和3年度契約状況調査票!$C:$AR,18,FALSE),"#,##0円")&amp;"(B)"&amp;CHAR(10)&amp;VLOOKUP(A27,[1]令和3年度契約状況調査票!$C:$AR,34,FALSE),(IF(O27="分担契約/単価契約","単価契約"&amp;CHAR(10)&amp;"予定調達総額 "&amp;TEXT(VLOOKUP(A27,[1]令和3年度契約状況調査票!$C:$AR,18,FALSE),"#,##0円")&amp;CHAR(10)&amp;"分担契約"&amp;CHAR(10)&amp;VLOOKUP(A27,[1]令和3年度契約状況調査票!$C:$AR,34,FALSE),IF(O27="分担契約","分担契約"&amp;CHAR(10)&amp;"契約総額 "&amp;TEXT(VLOOKUP(A27,[1]令和3年度契約状況調査票!$C:$AR,18,FALSE),"#,##0円")&amp;CHAR(10)&amp;VLOOKUP(A27,[1]令和3年度契約状況調査票!$C:$AR,34,FALSE),IF(O27="単価契約","単価契約"&amp;CHAR(10)&amp;"予定調達総額 "&amp;TEXT(VLOOKUP(A27,[1]令和3年度契約状況調査票!$C:$AR,18,FALSE),"#,##0円")&amp;CHAR(10)&amp;VLOOKUP(A27,[1]令和3年度契約状況調査票!$C:$AR,34,FALSE),VLOOKUP(A27,[1]令和3年度契約状況調査票!$C:$AR,34,FALSE))))))))</f>
        <v/>
      </c>
      <c r="O27" s="21" t="str">
        <f>IF(A27="","",VLOOKUP(A27,[1]令和3年度契約状況調査票!$C:$BY,55,FALSE))</f>
        <v/>
      </c>
      <c r="P27" s="21" t="str">
        <f>IF(A27="","",IF(VLOOKUP(A27,[1]令和3年度契約状況調査票!$C:$AR,16,FALSE)="他官署で調達手続きを実施のため","×",IF(VLOOKUP(A27,[1]令和3年度契約状況調査票!$C:$AR,23,FALSE)="②同種の他の契約の予定価格を類推されるおそれがあるため公表しない","×","○")))</f>
        <v/>
      </c>
    </row>
    <row r="28" spans="1:16" s="21" customFormat="1" ht="60" customHeight="1" x14ac:dyDescent="0.15">
      <c r="A28" s="22" t="str">
        <f>IF(MAX([1]令和3年度契約状況調査票!C27:C272)&gt;=ROW()-5,ROW()-5,"")</f>
        <v/>
      </c>
      <c r="B28" s="23" t="str">
        <f>IF(A28="","",VLOOKUP(A28,[1]令和3年度契約状況調査票!$C:$AR,7,FALSE))</f>
        <v/>
      </c>
      <c r="C28" s="24" t="str">
        <f>IF(A28="","",VLOOKUP(A28,[1]令和3年度契約状況調査票!$C:$AR,8,FALSE))</f>
        <v/>
      </c>
      <c r="D28" s="25" t="str">
        <f>IF(A28="","",VLOOKUP(A28,[1]令和3年度契約状況調査票!$C:$AR,11,FALSE))</f>
        <v/>
      </c>
      <c r="E28" s="23" t="str">
        <f>IF(A28="","",VLOOKUP(A28,[1]令和3年度契約状況調査票!$C:$AR,12,FALSE))</f>
        <v/>
      </c>
      <c r="F28" s="26" t="str">
        <f>IF(A28="","",VLOOKUP(A28,[1]令和3年度契約状況調査票!$C:$AR,13,FALSE))</f>
        <v/>
      </c>
      <c r="G28" s="27" t="str">
        <f>IF(A28="","",IF(VLOOKUP(A28,[1]令和3年度契約状況調査票!$C:$AR,14,FALSE)="②一般競争入札（総合評価方式）","一般競争入札"&amp;CHAR(10)&amp;"（総合評価方式）","一般競争入札"))</f>
        <v/>
      </c>
      <c r="H28" s="28" t="str">
        <f>IF(A28="","",IF(VLOOKUP(A28,[1]令和3年度契約状況調査票!$C:$AR,16,FALSE)="他官署で調達手続きを実施のため","他官署で調達手続きを実施のため",IF(VLOOKUP(A28,[1]令和3年度契約状況調査票!$C:$AR,23,FALSE)="②同種の他の契約の予定価格を類推されるおそれがあるため公表しない","同種の他の契約の予定価格を類推されるおそれがあるため公表しない",IF(VLOOKUP(A28,[1]令和3年度契約状況調査票!$C:$AR,23,FALSE)="－","－",IF(VLOOKUP(A28,[1]令和3年度契約状況調査票!$C:$AR,9,FALSE)&lt;&gt;"",TEXT(VLOOKUP(A28,[1]令和3年度契約状況調査票!$C:$AR,16,FALSE),"#,##0円")&amp;CHAR(10)&amp;"(A)",VLOOKUP(A28,[1]令和3年度契約状況調査票!$C:$AR,16,FALSE))))))</f>
        <v/>
      </c>
      <c r="I28" s="28" t="str">
        <f>IF(A28="","",VLOOKUP(A28,[1]令和3年度契約状況調査票!$C:$AR,17,FALSE))</f>
        <v/>
      </c>
      <c r="J28" s="29" t="str">
        <f>IF(A28="","",IF(VLOOKUP(A28,[1]令和3年度契約状況調査票!$C:$AR,16,FALSE)="他官署で調達手続きを実施のため","－",IF(VLOOKUP(A28,[1]令和3年度契約状況調査票!$C:$AR,23,FALSE)="②同種の他の契約の予定価格を類推されるおそれがあるため公表しない","－",IF(VLOOKUP(A28,[1]令和3年度契約状況調査票!$C:$AR,23,FALSE)="－","－",IF(VLOOKUP(A28,[1]令和3年度契約状況調査票!$C:$AR,9,FALSE)&lt;&gt;"",TEXT(VLOOKUP(A28,[1]令和3年度契約状況調査票!$C:$AR,19,FALSE),"#.0%")&amp;CHAR(10)&amp;"(B/A×100)",VLOOKUP(A28,[1]令和3年度契約状況調査票!$C:$AR,19,FALSE))))))</f>
        <v/>
      </c>
      <c r="K28" s="30" t="str">
        <f>IF(A28="","",IF(VLOOKUP(A28,[1]令和3年度契約状況調査票!$C:$AR,29,FALSE)="①公益社団法人","公社",IF(VLOOKUP(A28,[1]令和3年度契約状況調査票!$C:$AR,29,FALSE)="②公益財団法人","公財","")))</f>
        <v/>
      </c>
      <c r="L28" s="30" t="str">
        <f>IF(A28="","",VLOOKUP(A28,[1]令和3年度契約状況調査票!$C:$AR,30,FALSE))</f>
        <v/>
      </c>
      <c r="M28" s="31" t="str">
        <f>IF(A28="","",IF(VLOOKUP(A28,[1]令和3年度契約状況調査票!$C:$AR,30,FALSE)="国所管",VLOOKUP(A28,[1]令和3年度契約状況調査票!$C:$AR,24,FALSE),""))</f>
        <v/>
      </c>
      <c r="N28" s="32" t="str">
        <f>IF(A28="","",IF(AND(P28="○",O28="分担契約/単価契約"),"単価契約"&amp;CHAR(10)&amp;"予定調達総額 "&amp;TEXT(VLOOKUP(A28,[1]令和3年度契約状況調査票!$C:$AR,18,FALSE),"#,##0円")&amp;"(B)"&amp;CHAR(10)&amp;"分担契約"&amp;CHAR(10)&amp;VLOOKUP(A28,[1]令和3年度契約状況調査票!$C:$AR,34,FALSE),IF(AND(P28="○",O28="分担契約"),"分担契約"&amp;CHAR(10)&amp;"契約総額 "&amp;TEXT(VLOOKUP(A28,[1]令和3年度契約状況調査票!$C:$AR,18,FALSE),"#,##0円")&amp;"(B)"&amp;CHAR(10)&amp;VLOOKUP(A28,[1]令和3年度契約状況調査票!$C:$AR,34,FALSE),(IF(O28="分担契約/単価契約","単価契約"&amp;CHAR(10)&amp;"予定調達総額 "&amp;TEXT(VLOOKUP(A28,[1]令和3年度契約状況調査票!$C:$AR,18,FALSE),"#,##0円")&amp;CHAR(10)&amp;"分担契約"&amp;CHAR(10)&amp;VLOOKUP(A28,[1]令和3年度契約状況調査票!$C:$AR,34,FALSE),IF(O28="分担契約","分担契約"&amp;CHAR(10)&amp;"契約総額 "&amp;TEXT(VLOOKUP(A28,[1]令和3年度契約状況調査票!$C:$AR,18,FALSE),"#,##0円")&amp;CHAR(10)&amp;VLOOKUP(A28,[1]令和3年度契約状況調査票!$C:$AR,34,FALSE),IF(O28="単価契約","単価契約"&amp;CHAR(10)&amp;"予定調達総額 "&amp;TEXT(VLOOKUP(A28,[1]令和3年度契約状況調査票!$C:$AR,18,FALSE),"#,##0円")&amp;CHAR(10)&amp;VLOOKUP(A28,[1]令和3年度契約状況調査票!$C:$AR,34,FALSE),VLOOKUP(A28,[1]令和3年度契約状況調査票!$C:$AR,34,FALSE))))))))</f>
        <v/>
      </c>
      <c r="O28" s="21" t="str">
        <f>IF(A28="","",VLOOKUP(A28,[1]令和3年度契約状況調査票!$C:$BY,55,FALSE))</f>
        <v/>
      </c>
      <c r="P28" s="21" t="str">
        <f>IF(A28="","",IF(VLOOKUP(A28,[1]令和3年度契約状況調査票!$C:$AR,16,FALSE)="他官署で調達手続きを実施のため","×",IF(VLOOKUP(A28,[1]令和3年度契約状況調査票!$C:$AR,23,FALSE)="②同種の他の契約の予定価格を類推されるおそれがあるため公表しない","×","○")))</f>
        <v/>
      </c>
    </row>
    <row r="29" spans="1:16" s="21" customFormat="1" ht="60" customHeight="1" x14ac:dyDescent="0.15">
      <c r="A29" s="22" t="str">
        <f>IF(MAX([1]令和3年度契約状況調査票!C28:C273)&gt;=ROW()-5,ROW()-5,"")</f>
        <v/>
      </c>
      <c r="B29" s="23" t="str">
        <f>IF(A29="","",VLOOKUP(A29,[1]令和3年度契約状況調査票!$C:$AR,7,FALSE))</f>
        <v/>
      </c>
      <c r="C29" s="24" t="str">
        <f>IF(A29="","",VLOOKUP(A29,[1]令和3年度契約状況調査票!$C:$AR,8,FALSE))</f>
        <v/>
      </c>
      <c r="D29" s="25" t="str">
        <f>IF(A29="","",VLOOKUP(A29,[1]令和3年度契約状況調査票!$C:$AR,11,FALSE))</f>
        <v/>
      </c>
      <c r="E29" s="23" t="str">
        <f>IF(A29="","",VLOOKUP(A29,[1]令和3年度契約状況調査票!$C:$AR,12,FALSE))</f>
        <v/>
      </c>
      <c r="F29" s="26" t="str">
        <f>IF(A29="","",VLOOKUP(A29,[1]令和3年度契約状況調査票!$C:$AR,13,FALSE))</f>
        <v/>
      </c>
      <c r="G29" s="27" t="str">
        <f>IF(A29="","",IF(VLOOKUP(A29,[1]令和3年度契約状況調査票!$C:$AR,14,FALSE)="②一般競争入札（総合評価方式）","一般競争入札"&amp;CHAR(10)&amp;"（総合評価方式）","一般競争入札"))</f>
        <v/>
      </c>
      <c r="H29" s="28" t="str">
        <f>IF(A29="","",IF(VLOOKUP(A29,[1]令和3年度契約状況調査票!$C:$AR,16,FALSE)="他官署で調達手続きを実施のため","他官署で調達手続きを実施のため",IF(VLOOKUP(A29,[1]令和3年度契約状況調査票!$C:$AR,23,FALSE)="②同種の他の契約の予定価格を類推されるおそれがあるため公表しない","同種の他の契約の予定価格を類推されるおそれがあるため公表しない",IF(VLOOKUP(A29,[1]令和3年度契約状況調査票!$C:$AR,23,FALSE)="－","－",IF(VLOOKUP(A29,[1]令和3年度契約状況調査票!$C:$AR,9,FALSE)&lt;&gt;"",TEXT(VLOOKUP(A29,[1]令和3年度契約状況調査票!$C:$AR,16,FALSE),"#,##0円")&amp;CHAR(10)&amp;"(A)",VLOOKUP(A29,[1]令和3年度契約状況調査票!$C:$AR,16,FALSE))))))</f>
        <v/>
      </c>
      <c r="I29" s="28" t="str">
        <f>IF(A29="","",VLOOKUP(A29,[1]令和3年度契約状況調査票!$C:$AR,17,FALSE))</f>
        <v/>
      </c>
      <c r="J29" s="29" t="str">
        <f>IF(A29="","",IF(VLOOKUP(A29,[1]令和3年度契約状況調査票!$C:$AR,16,FALSE)="他官署で調達手続きを実施のため","－",IF(VLOOKUP(A29,[1]令和3年度契約状況調査票!$C:$AR,23,FALSE)="②同種の他の契約の予定価格を類推されるおそれがあるため公表しない","－",IF(VLOOKUP(A29,[1]令和3年度契約状況調査票!$C:$AR,23,FALSE)="－","－",IF(VLOOKUP(A29,[1]令和3年度契約状況調査票!$C:$AR,9,FALSE)&lt;&gt;"",TEXT(VLOOKUP(A29,[1]令和3年度契約状況調査票!$C:$AR,19,FALSE),"#.0%")&amp;CHAR(10)&amp;"(B/A×100)",VLOOKUP(A29,[1]令和3年度契約状況調査票!$C:$AR,19,FALSE))))))</f>
        <v/>
      </c>
      <c r="K29" s="30" t="str">
        <f>IF(A29="","",IF(VLOOKUP(A29,[1]令和3年度契約状況調査票!$C:$AR,29,FALSE)="①公益社団法人","公社",IF(VLOOKUP(A29,[1]令和3年度契約状況調査票!$C:$AR,29,FALSE)="②公益財団法人","公財","")))</f>
        <v/>
      </c>
      <c r="L29" s="30" t="str">
        <f>IF(A29="","",VLOOKUP(A29,[1]令和3年度契約状況調査票!$C:$AR,30,FALSE))</f>
        <v/>
      </c>
      <c r="M29" s="31" t="str">
        <f>IF(A29="","",IF(VLOOKUP(A29,[1]令和3年度契約状況調査票!$C:$AR,30,FALSE)="国所管",VLOOKUP(A29,[1]令和3年度契約状況調査票!$C:$AR,24,FALSE),""))</f>
        <v/>
      </c>
      <c r="N29" s="32" t="str">
        <f>IF(A29="","",IF(AND(P29="○",O29="分担契約/単価契約"),"単価契約"&amp;CHAR(10)&amp;"予定調達総額 "&amp;TEXT(VLOOKUP(A29,[1]令和3年度契約状況調査票!$C:$AR,18,FALSE),"#,##0円")&amp;"(B)"&amp;CHAR(10)&amp;"分担契約"&amp;CHAR(10)&amp;VLOOKUP(A29,[1]令和3年度契約状況調査票!$C:$AR,34,FALSE),IF(AND(P29="○",O29="分担契約"),"分担契約"&amp;CHAR(10)&amp;"契約総額 "&amp;TEXT(VLOOKUP(A29,[1]令和3年度契約状況調査票!$C:$AR,18,FALSE),"#,##0円")&amp;"(B)"&amp;CHAR(10)&amp;VLOOKUP(A29,[1]令和3年度契約状況調査票!$C:$AR,34,FALSE),(IF(O29="分担契約/単価契約","単価契約"&amp;CHAR(10)&amp;"予定調達総額 "&amp;TEXT(VLOOKUP(A29,[1]令和3年度契約状況調査票!$C:$AR,18,FALSE),"#,##0円")&amp;CHAR(10)&amp;"分担契約"&amp;CHAR(10)&amp;VLOOKUP(A29,[1]令和3年度契約状況調査票!$C:$AR,34,FALSE),IF(O29="分担契約","分担契約"&amp;CHAR(10)&amp;"契約総額 "&amp;TEXT(VLOOKUP(A29,[1]令和3年度契約状況調査票!$C:$AR,18,FALSE),"#,##0円")&amp;CHAR(10)&amp;VLOOKUP(A29,[1]令和3年度契約状況調査票!$C:$AR,34,FALSE),IF(O29="単価契約","単価契約"&amp;CHAR(10)&amp;"予定調達総額 "&amp;TEXT(VLOOKUP(A29,[1]令和3年度契約状況調査票!$C:$AR,18,FALSE),"#,##0円")&amp;CHAR(10)&amp;VLOOKUP(A29,[1]令和3年度契約状況調査票!$C:$AR,34,FALSE),VLOOKUP(A29,[1]令和3年度契約状況調査票!$C:$AR,34,FALSE))))))))</f>
        <v/>
      </c>
      <c r="O29" s="21" t="str">
        <f>IF(A29="","",VLOOKUP(A29,[1]令和3年度契約状況調査票!$C:$BY,55,FALSE))</f>
        <v/>
      </c>
      <c r="P29" s="21" t="str">
        <f>IF(A29="","",IF(VLOOKUP(A29,[1]令和3年度契約状況調査票!$C:$AR,16,FALSE)="他官署で調達手続きを実施のため","×",IF(VLOOKUP(A29,[1]令和3年度契約状況調査票!$C:$AR,23,FALSE)="②同種の他の契約の予定価格を類推されるおそれがあるため公表しない","×","○")))</f>
        <v/>
      </c>
    </row>
    <row r="30" spans="1:16" s="21" customFormat="1" ht="60" customHeight="1" x14ac:dyDescent="0.15">
      <c r="A30" s="22" t="str">
        <f>IF(MAX([1]令和3年度契約状況調査票!C29:C274)&gt;=ROW()-5,ROW()-5,"")</f>
        <v/>
      </c>
      <c r="B30" s="23" t="str">
        <f>IF(A30="","",VLOOKUP(A30,[1]令和3年度契約状況調査票!$C:$AR,7,FALSE))</f>
        <v/>
      </c>
      <c r="C30" s="24" t="str">
        <f>IF(A30="","",VLOOKUP(A30,[1]令和3年度契約状況調査票!$C:$AR,8,FALSE))</f>
        <v/>
      </c>
      <c r="D30" s="25" t="str">
        <f>IF(A30="","",VLOOKUP(A30,[1]令和3年度契約状況調査票!$C:$AR,11,FALSE))</f>
        <v/>
      </c>
      <c r="E30" s="23" t="str">
        <f>IF(A30="","",VLOOKUP(A30,[1]令和3年度契約状況調査票!$C:$AR,12,FALSE))</f>
        <v/>
      </c>
      <c r="F30" s="26" t="str">
        <f>IF(A30="","",VLOOKUP(A30,[1]令和3年度契約状況調査票!$C:$AR,13,FALSE))</f>
        <v/>
      </c>
      <c r="G30" s="27" t="str">
        <f>IF(A30="","",IF(VLOOKUP(A30,[1]令和3年度契約状況調査票!$C:$AR,14,FALSE)="②一般競争入札（総合評価方式）","一般競争入札"&amp;CHAR(10)&amp;"（総合評価方式）","一般競争入札"))</f>
        <v/>
      </c>
      <c r="H30" s="28" t="str">
        <f>IF(A30="","",IF(VLOOKUP(A30,[1]令和3年度契約状況調査票!$C:$AR,16,FALSE)="他官署で調達手続きを実施のため","他官署で調達手続きを実施のため",IF(VLOOKUP(A30,[1]令和3年度契約状況調査票!$C:$AR,23,FALSE)="②同種の他の契約の予定価格を類推されるおそれがあるため公表しない","同種の他の契約の予定価格を類推されるおそれがあるため公表しない",IF(VLOOKUP(A30,[1]令和3年度契約状況調査票!$C:$AR,23,FALSE)="－","－",IF(VLOOKUP(A30,[1]令和3年度契約状況調査票!$C:$AR,9,FALSE)&lt;&gt;"",TEXT(VLOOKUP(A30,[1]令和3年度契約状況調査票!$C:$AR,16,FALSE),"#,##0円")&amp;CHAR(10)&amp;"(A)",VLOOKUP(A30,[1]令和3年度契約状況調査票!$C:$AR,16,FALSE))))))</f>
        <v/>
      </c>
      <c r="I30" s="28" t="str">
        <f>IF(A30="","",VLOOKUP(A30,[1]令和3年度契約状況調査票!$C:$AR,17,FALSE))</f>
        <v/>
      </c>
      <c r="J30" s="29" t="str">
        <f>IF(A30="","",IF(VLOOKUP(A30,[1]令和3年度契約状況調査票!$C:$AR,16,FALSE)="他官署で調達手続きを実施のため","－",IF(VLOOKUP(A30,[1]令和3年度契約状況調査票!$C:$AR,23,FALSE)="②同種の他の契約の予定価格を類推されるおそれがあるため公表しない","－",IF(VLOOKUP(A30,[1]令和3年度契約状況調査票!$C:$AR,23,FALSE)="－","－",IF(VLOOKUP(A30,[1]令和3年度契約状況調査票!$C:$AR,9,FALSE)&lt;&gt;"",TEXT(VLOOKUP(A30,[1]令和3年度契約状況調査票!$C:$AR,19,FALSE),"#.0%")&amp;CHAR(10)&amp;"(B/A×100)",VLOOKUP(A30,[1]令和3年度契約状況調査票!$C:$AR,19,FALSE))))))</f>
        <v/>
      </c>
      <c r="K30" s="30" t="str">
        <f>IF(A30="","",IF(VLOOKUP(A30,[1]令和3年度契約状況調査票!$C:$AR,29,FALSE)="①公益社団法人","公社",IF(VLOOKUP(A30,[1]令和3年度契約状況調査票!$C:$AR,29,FALSE)="②公益財団法人","公財","")))</f>
        <v/>
      </c>
      <c r="L30" s="30" t="str">
        <f>IF(A30="","",VLOOKUP(A30,[1]令和3年度契約状況調査票!$C:$AR,30,FALSE))</f>
        <v/>
      </c>
      <c r="M30" s="31" t="str">
        <f>IF(A30="","",IF(VLOOKUP(A30,[1]令和3年度契約状況調査票!$C:$AR,30,FALSE)="国所管",VLOOKUP(A30,[1]令和3年度契約状況調査票!$C:$AR,24,FALSE),""))</f>
        <v/>
      </c>
      <c r="N30" s="32" t="str">
        <f>IF(A30="","",IF(AND(P30="○",O30="分担契約/単価契約"),"単価契約"&amp;CHAR(10)&amp;"予定調達総額 "&amp;TEXT(VLOOKUP(A30,[1]令和3年度契約状況調査票!$C:$AR,18,FALSE),"#,##0円")&amp;"(B)"&amp;CHAR(10)&amp;"分担契約"&amp;CHAR(10)&amp;VLOOKUP(A30,[1]令和3年度契約状況調査票!$C:$AR,34,FALSE),IF(AND(P30="○",O30="分担契約"),"分担契約"&amp;CHAR(10)&amp;"契約総額 "&amp;TEXT(VLOOKUP(A30,[1]令和3年度契約状況調査票!$C:$AR,18,FALSE),"#,##0円")&amp;"(B)"&amp;CHAR(10)&amp;VLOOKUP(A30,[1]令和3年度契約状況調査票!$C:$AR,34,FALSE),(IF(O30="分担契約/単価契約","単価契約"&amp;CHAR(10)&amp;"予定調達総額 "&amp;TEXT(VLOOKUP(A30,[1]令和3年度契約状況調査票!$C:$AR,18,FALSE),"#,##0円")&amp;CHAR(10)&amp;"分担契約"&amp;CHAR(10)&amp;VLOOKUP(A30,[1]令和3年度契約状況調査票!$C:$AR,34,FALSE),IF(O30="分担契約","分担契約"&amp;CHAR(10)&amp;"契約総額 "&amp;TEXT(VLOOKUP(A30,[1]令和3年度契約状況調査票!$C:$AR,18,FALSE),"#,##0円")&amp;CHAR(10)&amp;VLOOKUP(A30,[1]令和3年度契約状況調査票!$C:$AR,34,FALSE),IF(O30="単価契約","単価契約"&amp;CHAR(10)&amp;"予定調達総額 "&amp;TEXT(VLOOKUP(A30,[1]令和3年度契約状況調査票!$C:$AR,18,FALSE),"#,##0円")&amp;CHAR(10)&amp;VLOOKUP(A30,[1]令和3年度契約状況調査票!$C:$AR,34,FALSE),VLOOKUP(A30,[1]令和3年度契約状況調査票!$C:$AR,34,FALSE))))))))</f>
        <v/>
      </c>
      <c r="O30" s="21" t="str">
        <f>IF(A30="","",VLOOKUP(A30,[1]令和3年度契約状況調査票!$C:$BY,55,FALSE))</f>
        <v/>
      </c>
      <c r="P30" s="21" t="str">
        <f>IF(A30="","",IF(VLOOKUP(A30,[1]令和3年度契約状況調査票!$C:$AR,16,FALSE)="他官署で調達手続きを実施のため","×",IF(VLOOKUP(A30,[1]令和3年度契約状況調査票!$C:$AR,23,FALSE)="②同種の他の契約の予定価格を類推されるおそれがあるため公表しない","×","○")))</f>
        <v/>
      </c>
    </row>
    <row r="31" spans="1:16" s="21" customFormat="1" ht="60" customHeight="1" x14ac:dyDescent="0.15">
      <c r="A31" s="22" t="str">
        <f>IF(MAX([1]令和3年度契約状況調査票!C30:C275)&gt;=ROW()-5,ROW()-5,"")</f>
        <v/>
      </c>
      <c r="B31" s="23" t="str">
        <f>IF(A31="","",VLOOKUP(A31,[1]令和3年度契約状況調査票!$C:$AR,7,FALSE))</f>
        <v/>
      </c>
      <c r="C31" s="24" t="str">
        <f>IF(A31="","",VLOOKUP(A31,[1]令和3年度契約状況調査票!$C:$AR,8,FALSE))</f>
        <v/>
      </c>
      <c r="D31" s="25" t="str">
        <f>IF(A31="","",VLOOKUP(A31,[1]令和3年度契約状況調査票!$C:$AR,11,FALSE))</f>
        <v/>
      </c>
      <c r="E31" s="23" t="str">
        <f>IF(A31="","",VLOOKUP(A31,[1]令和3年度契約状況調査票!$C:$AR,12,FALSE))</f>
        <v/>
      </c>
      <c r="F31" s="26" t="str">
        <f>IF(A31="","",VLOOKUP(A31,[1]令和3年度契約状況調査票!$C:$AR,13,FALSE))</f>
        <v/>
      </c>
      <c r="G31" s="27" t="str">
        <f>IF(A31="","",IF(VLOOKUP(A31,[1]令和3年度契約状況調査票!$C:$AR,14,FALSE)="②一般競争入札（総合評価方式）","一般競争入札"&amp;CHAR(10)&amp;"（総合評価方式）","一般競争入札"))</f>
        <v/>
      </c>
      <c r="H31" s="28" t="str">
        <f>IF(A31="","",IF(VLOOKUP(A31,[1]令和3年度契約状況調査票!$C:$AR,16,FALSE)="他官署で調達手続きを実施のため","他官署で調達手続きを実施のため",IF(VLOOKUP(A31,[1]令和3年度契約状況調査票!$C:$AR,23,FALSE)="②同種の他の契約の予定価格を類推されるおそれがあるため公表しない","同種の他の契約の予定価格を類推されるおそれがあるため公表しない",IF(VLOOKUP(A31,[1]令和3年度契約状況調査票!$C:$AR,23,FALSE)="－","－",IF(VLOOKUP(A31,[1]令和3年度契約状況調査票!$C:$AR,9,FALSE)&lt;&gt;"",TEXT(VLOOKUP(A31,[1]令和3年度契約状況調査票!$C:$AR,16,FALSE),"#,##0円")&amp;CHAR(10)&amp;"(A)",VLOOKUP(A31,[1]令和3年度契約状況調査票!$C:$AR,16,FALSE))))))</f>
        <v/>
      </c>
      <c r="I31" s="28" t="str">
        <f>IF(A31="","",VLOOKUP(A31,[1]令和3年度契約状況調査票!$C:$AR,17,FALSE))</f>
        <v/>
      </c>
      <c r="J31" s="29" t="str">
        <f>IF(A31="","",IF(VLOOKUP(A31,[1]令和3年度契約状況調査票!$C:$AR,16,FALSE)="他官署で調達手続きを実施のため","－",IF(VLOOKUP(A31,[1]令和3年度契約状況調査票!$C:$AR,23,FALSE)="②同種の他の契約の予定価格を類推されるおそれがあるため公表しない","－",IF(VLOOKUP(A31,[1]令和3年度契約状況調査票!$C:$AR,23,FALSE)="－","－",IF(VLOOKUP(A31,[1]令和3年度契約状況調査票!$C:$AR,9,FALSE)&lt;&gt;"",TEXT(VLOOKUP(A31,[1]令和3年度契約状況調査票!$C:$AR,19,FALSE),"#.0%")&amp;CHAR(10)&amp;"(B/A×100)",VLOOKUP(A31,[1]令和3年度契約状況調査票!$C:$AR,19,FALSE))))))</f>
        <v/>
      </c>
      <c r="K31" s="30" t="str">
        <f>IF(A31="","",IF(VLOOKUP(A31,[1]令和3年度契約状況調査票!$C:$AR,29,FALSE)="①公益社団法人","公社",IF(VLOOKUP(A31,[1]令和3年度契約状況調査票!$C:$AR,29,FALSE)="②公益財団法人","公財","")))</f>
        <v/>
      </c>
      <c r="L31" s="30" t="str">
        <f>IF(A31="","",VLOOKUP(A31,[1]令和3年度契約状況調査票!$C:$AR,30,FALSE))</f>
        <v/>
      </c>
      <c r="M31" s="31" t="str">
        <f>IF(A31="","",IF(VLOOKUP(A31,[1]令和3年度契約状況調査票!$C:$AR,30,FALSE)="国所管",VLOOKUP(A31,[1]令和3年度契約状況調査票!$C:$AR,24,FALSE),""))</f>
        <v/>
      </c>
      <c r="N31" s="32" t="str">
        <f>IF(A31="","",IF(AND(P31="○",O31="分担契約/単価契約"),"単価契約"&amp;CHAR(10)&amp;"予定調達総額 "&amp;TEXT(VLOOKUP(A31,[1]令和3年度契約状況調査票!$C:$AR,18,FALSE),"#,##0円")&amp;"(B)"&amp;CHAR(10)&amp;"分担契約"&amp;CHAR(10)&amp;VLOOKUP(A31,[1]令和3年度契約状況調査票!$C:$AR,34,FALSE),IF(AND(P31="○",O31="分担契約"),"分担契約"&amp;CHAR(10)&amp;"契約総額 "&amp;TEXT(VLOOKUP(A31,[1]令和3年度契約状況調査票!$C:$AR,18,FALSE),"#,##0円")&amp;"(B)"&amp;CHAR(10)&amp;VLOOKUP(A31,[1]令和3年度契約状況調査票!$C:$AR,34,FALSE),(IF(O31="分担契約/単価契約","単価契約"&amp;CHAR(10)&amp;"予定調達総額 "&amp;TEXT(VLOOKUP(A31,[1]令和3年度契約状況調査票!$C:$AR,18,FALSE),"#,##0円")&amp;CHAR(10)&amp;"分担契約"&amp;CHAR(10)&amp;VLOOKUP(A31,[1]令和3年度契約状況調査票!$C:$AR,34,FALSE),IF(O31="分担契約","分担契約"&amp;CHAR(10)&amp;"契約総額 "&amp;TEXT(VLOOKUP(A31,[1]令和3年度契約状況調査票!$C:$AR,18,FALSE),"#,##0円")&amp;CHAR(10)&amp;VLOOKUP(A31,[1]令和3年度契約状況調査票!$C:$AR,34,FALSE),IF(O31="単価契約","単価契約"&amp;CHAR(10)&amp;"予定調達総額 "&amp;TEXT(VLOOKUP(A31,[1]令和3年度契約状況調査票!$C:$AR,18,FALSE),"#,##0円")&amp;CHAR(10)&amp;VLOOKUP(A31,[1]令和3年度契約状況調査票!$C:$AR,34,FALSE),VLOOKUP(A31,[1]令和3年度契約状況調査票!$C:$AR,34,FALSE))))))))</f>
        <v/>
      </c>
      <c r="O31" s="21" t="str">
        <f>IF(A31="","",VLOOKUP(A31,[1]令和3年度契約状況調査票!$C:$BY,55,FALSE))</f>
        <v/>
      </c>
      <c r="P31" s="21" t="str">
        <f>IF(A31="","",IF(VLOOKUP(A31,[1]令和3年度契約状況調査票!$C:$AR,16,FALSE)="他官署で調達手続きを実施のため","×",IF(VLOOKUP(A31,[1]令和3年度契約状況調査票!$C:$AR,23,FALSE)="②同種の他の契約の予定価格を類推されるおそれがあるため公表しない","×","○")))</f>
        <v/>
      </c>
    </row>
    <row r="32" spans="1:16" s="21" customFormat="1" ht="60" customHeight="1" x14ac:dyDescent="0.15">
      <c r="A32" s="22" t="str">
        <f>IF(MAX([1]令和3年度契約状況調査票!C31:C276)&gt;=ROW()-5,ROW()-5,"")</f>
        <v/>
      </c>
      <c r="B32" s="23" t="str">
        <f>IF(A32="","",VLOOKUP(A32,[1]令和3年度契約状況調査票!$C:$AR,7,FALSE))</f>
        <v/>
      </c>
      <c r="C32" s="24" t="str">
        <f>IF(A32="","",VLOOKUP(A32,[1]令和3年度契約状況調査票!$C:$AR,8,FALSE))</f>
        <v/>
      </c>
      <c r="D32" s="25" t="str">
        <f>IF(A32="","",VLOOKUP(A32,[1]令和3年度契約状況調査票!$C:$AR,11,FALSE))</f>
        <v/>
      </c>
      <c r="E32" s="23" t="str">
        <f>IF(A32="","",VLOOKUP(A32,[1]令和3年度契約状況調査票!$C:$AR,12,FALSE))</f>
        <v/>
      </c>
      <c r="F32" s="26" t="str">
        <f>IF(A32="","",VLOOKUP(A32,[1]令和3年度契約状況調査票!$C:$AR,13,FALSE))</f>
        <v/>
      </c>
      <c r="G32" s="27" t="str">
        <f>IF(A32="","",IF(VLOOKUP(A32,[1]令和3年度契約状況調査票!$C:$AR,14,FALSE)="②一般競争入札（総合評価方式）","一般競争入札"&amp;CHAR(10)&amp;"（総合評価方式）","一般競争入札"))</f>
        <v/>
      </c>
      <c r="H32" s="28" t="str">
        <f>IF(A32="","",IF(VLOOKUP(A32,[1]令和3年度契約状況調査票!$C:$AR,16,FALSE)="他官署で調達手続きを実施のため","他官署で調達手続きを実施のため",IF(VLOOKUP(A32,[1]令和3年度契約状況調査票!$C:$AR,23,FALSE)="②同種の他の契約の予定価格を類推されるおそれがあるため公表しない","同種の他の契約の予定価格を類推されるおそれがあるため公表しない",IF(VLOOKUP(A32,[1]令和3年度契約状況調査票!$C:$AR,23,FALSE)="－","－",IF(VLOOKUP(A32,[1]令和3年度契約状況調査票!$C:$AR,9,FALSE)&lt;&gt;"",TEXT(VLOOKUP(A32,[1]令和3年度契約状況調査票!$C:$AR,16,FALSE),"#,##0円")&amp;CHAR(10)&amp;"(A)",VLOOKUP(A32,[1]令和3年度契約状況調査票!$C:$AR,16,FALSE))))))</f>
        <v/>
      </c>
      <c r="I32" s="28" t="str">
        <f>IF(A32="","",VLOOKUP(A32,[1]令和3年度契約状況調査票!$C:$AR,17,FALSE))</f>
        <v/>
      </c>
      <c r="J32" s="29" t="str">
        <f>IF(A32="","",IF(VLOOKUP(A32,[1]令和3年度契約状況調査票!$C:$AR,16,FALSE)="他官署で調達手続きを実施のため","－",IF(VLOOKUP(A32,[1]令和3年度契約状況調査票!$C:$AR,23,FALSE)="②同種の他の契約の予定価格を類推されるおそれがあるため公表しない","－",IF(VLOOKUP(A32,[1]令和3年度契約状況調査票!$C:$AR,23,FALSE)="－","－",IF(VLOOKUP(A32,[1]令和3年度契約状況調査票!$C:$AR,9,FALSE)&lt;&gt;"",TEXT(VLOOKUP(A32,[1]令和3年度契約状況調査票!$C:$AR,19,FALSE),"#.0%")&amp;CHAR(10)&amp;"(B/A×100)",VLOOKUP(A32,[1]令和3年度契約状況調査票!$C:$AR,19,FALSE))))))</f>
        <v/>
      </c>
      <c r="K32" s="30" t="str">
        <f>IF(A32="","",IF(VLOOKUP(A32,[1]令和3年度契約状況調査票!$C:$AR,29,FALSE)="①公益社団法人","公社",IF(VLOOKUP(A32,[1]令和3年度契約状況調査票!$C:$AR,29,FALSE)="②公益財団法人","公財","")))</f>
        <v/>
      </c>
      <c r="L32" s="30" t="str">
        <f>IF(A32="","",VLOOKUP(A32,[1]令和3年度契約状況調査票!$C:$AR,30,FALSE))</f>
        <v/>
      </c>
      <c r="M32" s="31" t="str">
        <f>IF(A32="","",IF(VLOOKUP(A32,[1]令和3年度契約状況調査票!$C:$AR,30,FALSE)="国所管",VLOOKUP(A32,[1]令和3年度契約状況調査票!$C:$AR,24,FALSE),""))</f>
        <v/>
      </c>
      <c r="N32" s="32" t="str">
        <f>IF(A32="","",IF(AND(P32="○",O32="分担契約/単価契約"),"単価契約"&amp;CHAR(10)&amp;"予定調達総額 "&amp;TEXT(VLOOKUP(A32,[1]令和3年度契約状況調査票!$C:$AR,18,FALSE),"#,##0円")&amp;"(B)"&amp;CHAR(10)&amp;"分担契約"&amp;CHAR(10)&amp;VLOOKUP(A32,[1]令和3年度契約状況調査票!$C:$AR,34,FALSE),IF(AND(P32="○",O32="分担契約"),"分担契約"&amp;CHAR(10)&amp;"契約総額 "&amp;TEXT(VLOOKUP(A32,[1]令和3年度契約状況調査票!$C:$AR,18,FALSE),"#,##0円")&amp;"(B)"&amp;CHAR(10)&amp;VLOOKUP(A32,[1]令和3年度契約状況調査票!$C:$AR,34,FALSE),(IF(O32="分担契約/単価契約","単価契約"&amp;CHAR(10)&amp;"予定調達総額 "&amp;TEXT(VLOOKUP(A32,[1]令和3年度契約状況調査票!$C:$AR,18,FALSE),"#,##0円")&amp;CHAR(10)&amp;"分担契約"&amp;CHAR(10)&amp;VLOOKUP(A32,[1]令和3年度契約状況調査票!$C:$AR,34,FALSE),IF(O32="分担契約","分担契約"&amp;CHAR(10)&amp;"契約総額 "&amp;TEXT(VLOOKUP(A32,[1]令和3年度契約状況調査票!$C:$AR,18,FALSE),"#,##0円")&amp;CHAR(10)&amp;VLOOKUP(A32,[1]令和3年度契約状況調査票!$C:$AR,34,FALSE),IF(O32="単価契約","単価契約"&amp;CHAR(10)&amp;"予定調達総額 "&amp;TEXT(VLOOKUP(A32,[1]令和3年度契約状況調査票!$C:$AR,18,FALSE),"#,##0円")&amp;CHAR(10)&amp;VLOOKUP(A32,[1]令和3年度契約状況調査票!$C:$AR,34,FALSE),VLOOKUP(A32,[1]令和3年度契約状況調査票!$C:$AR,34,FALSE))))))))</f>
        <v/>
      </c>
      <c r="O32" s="21" t="str">
        <f>IF(A32="","",VLOOKUP(A32,[1]令和3年度契約状況調査票!$C:$BY,55,FALSE))</f>
        <v/>
      </c>
      <c r="P32" s="21" t="str">
        <f>IF(A32="","",IF(VLOOKUP(A32,[1]令和3年度契約状況調査票!$C:$AR,16,FALSE)="他官署で調達手続きを実施のため","×",IF(VLOOKUP(A32,[1]令和3年度契約状況調査票!$C:$AR,23,FALSE)="②同種の他の契約の予定価格を類推されるおそれがあるため公表しない","×","○")))</f>
        <v/>
      </c>
    </row>
    <row r="33" spans="1:16" s="21" customFormat="1" ht="60" customHeight="1" x14ac:dyDescent="0.15">
      <c r="A33" s="22" t="str">
        <f>IF(MAX([1]令和3年度契約状況調査票!C32:C277)&gt;=ROW()-5,ROW()-5,"")</f>
        <v/>
      </c>
      <c r="B33" s="23" t="str">
        <f>IF(A33="","",VLOOKUP(A33,[1]令和3年度契約状況調査票!$C:$AR,7,FALSE))</f>
        <v/>
      </c>
      <c r="C33" s="24" t="str">
        <f>IF(A33="","",VLOOKUP(A33,[1]令和3年度契約状況調査票!$C:$AR,8,FALSE))</f>
        <v/>
      </c>
      <c r="D33" s="25" t="str">
        <f>IF(A33="","",VLOOKUP(A33,[1]令和3年度契約状況調査票!$C:$AR,11,FALSE))</f>
        <v/>
      </c>
      <c r="E33" s="23" t="str">
        <f>IF(A33="","",VLOOKUP(A33,[1]令和3年度契約状況調査票!$C:$AR,12,FALSE))</f>
        <v/>
      </c>
      <c r="F33" s="26" t="str">
        <f>IF(A33="","",VLOOKUP(A33,[1]令和3年度契約状況調査票!$C:$AR,13,FALSE))</f>
        <v/>
      </c>
      <c r="G33" s="27" t="str">
        <f>IF(A33="","",IF(VLOOKUP(A33,[1]令和3年度契約状況調査票!$C:$AR,14,FALSE)="②一般競争入札（総合評価方式）","一般競争入札"&amp;CHAR(10)&amp;"（総合評価方式）","一般競争入札"))</f>
        <v/>
      </c>
      <c r="H33" s="28" t="str">
        <f>IF(A33="","",IF(VLOOKUP(A33,[1]令和3年度契約状況調査票!$C:$AR,16,FALSE)="他官署で調達手続きを実施のため","他官署で調達手続きを実施のため",IF(VLOOKUP(A33,[1]令和3年度契約状況調査票!$C:$AR,23,FALSE)="②同種の他の契約の予定価格を類推されるおそれがあるため公表しない","同種の他の契約の予定価格を類推されるおそれがあるため公表しない",IF(VLOOKUP(A33,[1]令和3年度契約状況調査票!$C:$AR,23,FALSE)="－","－",IF(VLOOKUP(A33,[1]令和3年度契約状況調査票!$C:$AR,9,FALSE)&lt;&gt;"",TEXT(VLOOKUP(A33,[1]令和3年度契約状況調査票!$C:$AR,16,FALSE),"#,##0円")&amp;CHAR(10)&amp;"(A)",VLOOKUP(A33,[1]令和3年度契約状況調査票!$C:$AR,16,FALSE))))))</f>
        <v/>
      </c>
      <c r="I33" s="28" t="str">
        <f>IF(A33="","",VLOOKUP(A33,[1]令和3年度契約状況調査票!$C:$AR,17,FALSE))</f>
        <v/>
      </c>
      <c r="J33" s="29" t="str">
        <f>IF(A33="","",IF(VLOOKUP(A33,[1]令和3年度契約状況調査票!$C:$AR,16,FALSE)="他官署で調達手続きを実施のため","－",IF(VLOOKUP(A33,[1]令和3年度契約状況調査票!$C:$AR,23,FALSE)="②同種の他の契約の予定価格を類推されるおそれがあるため公表しない","－",IF(VLOOKUP(A33,[1]令和3年度契約状況調査票!$C:$AR,23,FALSE)="－","－",IF(VLOOKUP(A33,[1]令和3年度契約状況調査票!$C:$AR,9,FALSE)&lt;&gt;"",TEXT(VLOOKUP(A33,[1]令和3年度契約状況調査票!$C:$AR,19,FALSE),"#.0%")&amp;CHAR(10)&amp;"(B/A×100)",VLOOKUP(A33,[1]令和3年度契約状況調査票!$C:$AR,19,FALSE))))))</f>
        <v/>
      </c>
      <c r="K33" s="30" t="str">
        <f>IF(A33="","",IF(VLOOKUP(A33,[1]令和3年度契約状況調査票!$C:$AR,29,FALSE)="①公益社団法人","公社",IF(VLOOKUP(A33,[1]令和3年度契約状況調査票!$C:$AR,29,FALSE)="②公益財団法人","公財","")))</f>
        <v/>
      </c>
      <c r="L33" s="30" t="str">
        <f>IF(A33="","",VLOOKUP(A33,[1]令和3年度契約状況調査票!$C:$AR,30,FALSE))</f>
        <v/>
      </c>
      <c r="M33" s="31" t="str">
        <f>IF(A33="","",IF(VLOOKUP(A33,[1]令和3年度契約状況調査票!$C:$AR,30,FALSE)="国所管",VLOOKUP(A33,[1]令和3年度契約状況調査票!$C:$AR,24,FALSE),""))</f>
        <v/>
      </c>
      <c r="N33" s="32" t="str">
        <f>IF(A33="","",IF(AND(P33="○",O33="分担契約/単価契約"),"単価契約"&amp;CHAR(10)&amp;"予定調達総額 "&amp;TEXT(VLOOKUP(A33,[1]令和3年度契約状況調査票!$C:$AR,18,FALSE),"#,##0円")&amp;"(B)"&amp;CHAR(10)&amp;"分担契約"&amp;CHAR(10)&amp;VLOOKUP(A33,[1]令和3年度契約状況調査票!$C:$AR,34,FALSE),IF(AND(P33="○",O33="分担契約"),"分担契約"&amp;CHAR(10)&amp;"契約総額 "&amp;TEXT(VLOOKUP(A33,[1]令和3年度契約状況調査票!$C:$AR,18,FALSE),"#,##0円")&amp;"(B)"&amp;CHAR(10)&amp;VLOOKUP(A33,[1]令和3年度契約状況調査票!$C:$AR,34,FALSE),(IF(O33="分担契約/単価契約","単価契約"&amp;CHAR(10)&amp;"予定調達総額 "&amp;TEXT(VLOOKUP(A33,[1]令和3年度契約状況調査票!$C:$AR,18,FALSE),"#,##0円")&amp;CHAR(10)&amp;"分担契約"&amp;CHAR(10)&amp;VLOOKUP(A33,[1]令和3年度契約状況調査票!$C:$AR,34,FALSE),IF(O33="分担契約","分担契約"&amp;CHAR(10)&amp;"契約総額 "&amp;TEXT(VLOOKUP(A33,[1]令和3年度契約状況調査票!$C:$AR,18,FALSE),"#,##0円")&amp;CHAR(10)&amp;VLOOKUP(A33,[1]令和3年度契約状況調査票!$C:$AR,34,FALSE),IF(O33="単価契約","単価契約"&amp;CHAR(10)&amp;"予定調達総額 "&amp;TEXT(VLOOKUP(A33,[1]令和3年度契約状況調査票!$C:$AR,18,FALSE),"#,##0円")&amp;CHAR(10)&amp;VLOOKUP(A33,[1]令和3年度契約状況調査票!$C:$AR,34,FALSE),VLOOKUP(A33,[1]令和3年度契約状況調査票!$C:$AR,34,FALSE))))))))</f>
        <v/>
      </c>
      <c r="O33" s="21" t="str">
        <f>IF(A33="","",VLOOKUP(A33,[1]令和3年度契約状況調査票!$C:$BY,55,FALSE))</f>
        <v/>
      </c>
      <c r="P33" s="21" t="str">
        <f>IF(A33="","",IF(VLOOKUP(A33,[1]令和3年度契約状況調査票!$C:$AR,16,FALSE)="他官署で調達手続きを実施のため","×",IF(VLOOKUP(A33,[1]令和3年度契約状況調査票!$C:$AR,23,FALSE)="②同種の他の契約の予定価格を類推されるおそれがあるため公表しない","×","○")))</f>
        <v/>
      </c>
    </row>
    <row r="34" spans="1:16" s="21" customFormat="1" ht="60" customHeight="1" x14ac:dyDescent="0.15">
      <c r="A34" s="22" t="str">
        <f>IF(MAX([1]令和3年度契約状況調査票!C33:C278)&gt;=ROW()-5,ROW()-5,"")</f>
        <v/>
      </c>
      <c r="B34" s="23" t="str">
        <f>IF(A34="","",VLOOKUP(A34,[1]令和3年度契約状況調査票!$C:$AR,7,FALSE))</f>
        <v/>
      </c>
      <c r="C34" s="24" t="str">
        <f>IF(A34="","",VLOOKUP(A34,[1]令和3年度契約状況調査票!$C:$AR,8,FALSE))</f>
        <v/>
      </c>
      <c r="D34" s="25" t="str">
        <f>IF(A34="","",VLOOKUP(A34,[1]令和3年度契約状況調査票!$C:$AR,11,FALSE))</f>
        <v/>
      </c>
      <c r="E34" s="23" t="str">
        <f>IF(A34="","",VLOOKUP(A34,[1]令和3年度契約状況調査票!$C:$AR,12,FALSE))</f>
        <v/>
      </c>
      <c r="F34" s="26" t="str">
        <f>IF(A34="","",VLOOKUP(A34,[1]令和3年度契約状況調査票!$C:$AR,13,FALSE))</f>
        <v/>
      </c>
      <c r="G34" s="27" t="str">
        <f>IF(A34="","",IF(VLOOKUP(A34,[1]令和3年度契約状況調査票!$C:$AR,14,FALSE)="②一般競争入札（総合評価方式）","一般競争入札"&amp;CHAR(10)&amp;"（総合評価方式）","一般競争入札"))</f>
        <v/>
      </c>
      <c r="H34" s="28" t="str">
        <f>IF(A34="","",IF(VLOOKUP(A34,[1]令和3年度契約状況調査票!$C:$AR,16,FALSE)="他官署で調達手続きを実施のため","他官署で調達手続きを実施のため",IF(VLOOKUP(A34,[1]令和3年度契約状況調査票!$C:$AR,23,FALSE)="②同種の他の契約の予定価格を類推されるおそれがあるため公表しない","同種の他の契約の予定価格を類推されるおそれがあるため公表しない",IF(VLOOKUP(A34,[1]令和3年度契約状況調査票!$C:$AR,23,FALSE)="－","－",IF(VLOOKUP(A34,[1]令和3年度契約状況調査票!$C:$AR,9,FALSE)&lt;&gt;"",TEXT(VLOOKUP(A34,[1]令和3年度契約状況調査票!$C:$AR,16,FALSE),"#,##0円")&amp;CHAR(10)&amp;"(A)",VLOOKUP(A34,[1]令和3年度契約状況調査票!$C:$AR,16,FALSE))))))</f>
        <v/>
      </c>
      <c r="I34" s="28" t="str">
        <f>IF(A34="","",VLOOKUP(A34,[1]令和3年度契約状況調査票!$C:$AR,17,FALSE))</f>
        <v/>
      </c>
      <c r="J34" s="29" t="str">
        <f>IF(A34="","",IF(VLOOKUP(A34,[1]令和3年度契約状況調査票!$C:$AR,16,FALSE)="他官署で調達手続きを実施のため","－",IF(VLOOKUP(A34,[1]令和3年度契約状況調査票!$C:$AR,23,FALSE)="②同種の他の契約の予定価格を類推されるおそれがあるため公表しない","－",IF(VLOOKUP(A34,[1]令和3年度契約状況調査票!$C:$AR,23,FALSE)="－","－",IF(VLOOKUP(A34,[1]令和3年度契約状況調査票!$C:$AR,9,FALSE)&lt;&gt;"",TEXT(VLOOKUP(A34,[1]令和3年度契約状況調査票!$C:$AR,19,FALSE),"#.0%")&amp;CHAR(10)&amp;"(B/A×100)",VLOOKUP(A34,[1]令和3年度契約状況調査票!$C:$AR,19,FALSE))))))</f>
        <v/>
      </c>
      <c r="K34" s="30" t="str">
        <f>IF(A34="","",IF(VLOOKUP(A34,[1]令和3年度契約状況調査票!$C:$AR,29,FALSE)="①公益社団法人","公社",IF(VLOOKUP(A34,[1]令和3年度契約状況調査票!$C:$AR,29,FALSE)="②公益財団法人","公財","")))</f>
        <v/>
      </c>
      <c r="L34" s="30" t="str">
        <f>IF(A34="","",VLOOKUP(A34,[1]令和3年度契約状況調査票!$C:$AR,30,FALSE))</f>
        <v/>
      </c>
      <c r="M34" s="31" t="str">
        <f>IF(A34="","",IF(VLOOKUP(A34,[1]令和3年度契約状況調査票!$C:$AR,30,FALSE)="国所管",VLOOKUP(A34,[1]令和3年度契約状況調査票!$C:$AR,24,FALSE),""))</f>
        <v/>
      </c>
      <c r="N34" s="32" t="str">
        <f>IF(A34="","",IF(AND(P34="○",O34="分担契約/単価契約"),"単価契約"&amp;CHAR(10)&amp;"予定調達総額 "&amp;TEXT(VLOOKUP(A34,[1]令和3年度契約状況調査票!$C:$AR,18,FALSE),"#,##0円")&amp;"(B)"&amp;CHAR(10)&amp;"分担契約"&amp;CHAR(10)&amp;VLOOKUP(A34,[1]令和3年度契約状況調査票!$C:$AR,34,FALSE),IF(AND(P34="○",O34="分担契約"),"分担契約"&amp;CHAR(10)&amp;"契約総額 "&amp;TEXT(VLOOKUP(A34,[1]令和3年度契約状況調査票!$C:$AR,18,FALSE),"#,##0円")&amp;"(B)"&amp;CHAR(10)&amp;VLOOKUP(A34,[1]令和3年度契約状況調査票!$C:$AR,34,FALSE),(IF(O34="分担契約/単価契約","単価契約"&amp;CHAR(10)&amp;"予定調達総額 "&amp;TEXT(VLOOKUP(A34,[1]令和3年度契約状況調査票!$C:$AR,18,FALSE),"#,##0円")&amp;CHAR(10)&amp;"分担契約"&amp;CHAR(10)&amp;VLOOKUP(A34,[1]令和3年度契約状況調査票!$C:$AR,34,FALSE),IF(O34="分担契約","分担契約"&amp;CHAR(10)&amp;"契約総額 "&amp;TEXT(VLOOKUP(A34,[1]令和3年度契約状況調査票!$C:$AR,18,FALSE),"#,##0円")&amp;CHAR(10)&amp;VLOOKUP(A34,[1]令和3年度契約状況調査票!$C:$AR,34,FALSE),IF(O34="単価契約","単価契約"&amp;CHAR(10)&amp;"予定調達総額 "&amp;TEXT(VLOOKUP(A34,[1]令和3年度契約状況調査票!$C:$AR,18,FALSE),"#,##0円")&amp;CHAR(10)&amp;VLOOKUP(A34,[1]令和3年度契約状況調査票!$C:$AR,34,FALSE),VLOOKUP(A34,[1]令和3年度契約状況調査票!$C:$AR,34,FALSE))))))))</f>
        <v/>
      </c>
      <c r="O34" s="21" t="str">
        <f>IF(A34="","",VLOOKUP(A34,[1]令和3年度契約状況調査票!$C:$BY,55,FALSE))</f>
        <v/>
      </c>
      <c r="P34" s="21" t="str">
        <f>IF(A34="","",IF(VLOOKUP(A34,[1]令和3年度契約状況調査票!$C:$AR,16,FALSE)="他官署で調達手続きを実施のため","×",IF(VLOOKUP(A34,[1]令和3年度契約状況調査票!$C:$AR,23,FALSE)="②同種の他の契約の予定価格を類推されるおそれがあるため公表しない","×","○")))</f>
        <v/>
      </c>
    </row>
    <row r="35" spans="1:16" s="21" customFormat="1" ht="60" customHeight="1" x14ac:dyDescent="0.15">
      <c r="A35" s="22" t="str">
        <f>IF(MAX([1]令和3年度契約状況調査票!C34:C279)&gt;=ROW()-5,ROW()-5,"")</f>
        <v/>
      </c>
      <c r="B35" s="23" t="str">
        <f>IF(A35="","",VLOOKUP(A35,[1]令和3年度契約状況調査票!$C:$AR,7,FALSE))</f>
        <v/>
      </c>
      <c r="C35" s="24" t="str">
        <f>IF(A35="","",VLOOKUP(A35,[1]令和3年度契約状況調査票!$C:$AR,8,FALSE))</f>
        <v/>
      </c>
      <c r="D35" s="25" t="str">
        <f>IF(A35="","",VLOOKUP(A35,[1]令和3年度契約状況調査票!$C:$AR,11,FALSE))</f>
        <v/>
      </c>
      <c r="E35" s="23" t="str">
        <f>IF(A35="","",VLOOKUP(A35,[1]令和3年度契約状況調査票!$C:$AR,12,FALSE))</f>
        <v/>
      </c>
      <c r="F35" s="26" t="str">
        <f>IF(A35="","",VLOOKUP(A35,[1]令和3年度契約状況調査票!$C:$AR,13,FALSE))</f>
        <v/>
      </c>
      <c r="G35" s="27" t="str">
        <f>IF(A35="","",IF(VLOOKUP(A35,[1]令和3年度契約状況調査票!$C:$AR,14,FALSE)="②一般競争入札（総合評価方式）","一般競争入札"&amp;CHAR(10)&amp;"（総合評価方式）","一般競争入札"))</f>
        <v/>
      </c>
      <c r="H35" s="28" t="str">
        <f>IF(A35="","",IF(VLOOKUP(A35,[1]令和3年度契約状況調査票!$C:$AR,16,FALSE)="他官署で調達手続きを実施のため","他官署で調達手続きを実施のため",IF(VLOOKUP(A35,[1]令和3年度契約状況調査票!$C:$AR,23,FALSE)="②同種の他の契約の予定価格を類推されるおそれがあるため公表しない","同種の他の契約の予定価格を類推されるおそれがあるため公表しない",IF(VLOOKUP(A35,[1]令和3年度契約状況調査票!$C:$AR,23,FALSE)="－","－",IF(VLOOKUP(A35,[1]令和3年度契約状況調査票!$C:$AR,9,FALSE)&lt;&gt;"",TEXT(VLOOKUP(A35,[1]令和3年度契約状況調査票!$C:$AR,16,FALSE),"#,##0円")&amp;CHAR(10)&amp;"(A)",VLOOKUP(A35,[1]令和3年度契約状況調査票!$C:$AR,16,FALSE))))))</f>
        <v/>
      </c>
      <c r="I35" s="28" t="str">
        <f>IF(A35="","",VLOOKUP(A35,[1]令和3年度契約状況調査票!$C:$AR,17,FALSE))</f>
        <v/>
      </c>
      <c r="J35" s="29" t="str">
        <f>IF(A35="","",IF(VLOOKUP(A35,[1]令和3年度契約状況調査票!$C:$AR,16,FALSE)="他官署で調達手続きを実施のため","－",IF(VLOOKUP(A35,[1]令和3年度契約状況調査票!$C:$AR,23,FALSE)="②同種の他の契約の予定価格を類推されるおそれがあるため公表しない","－",IF(VLOOKUP(A35,[1]令和3年度契約状況調査票!$C:$AR,23,FALSE)="－","－",IF(VLOOKUP(A35,[1]令和3年度契約状況調査票!$C:$AR,9,FALSE)&lt;&gt;"",TEXT(VLOOKUP(A35,[1]令和3年度契約状況調査票!$C:$AR,19,FALSE),"#.0%")&amp;CHAR(10)&amp;"(B/A×100)",VLOOKUP(A35,[1]令和3年度契約状況調査票!$C:$AR,19,FALSE))))))</f>
        <v/>
      </c>
      <c r="K35" s="30" t="str">
        <f>IF(A35="","",IF(VLOOKUP(A35,[1]令和3年度契約状況調査票!$C:$AR,29,FALSE)="①公益社団法人","公社",IF(VLOOKUP(A35,[1]令和3年度契約状況調査票!$C:$AR,29,FALSE)="②公益財団法人","公財","")))</f>
        <v/>
      </c>
      <c r="L35" s="30" t="str">
        <f>IF(A35="","",VLOOKUP(A35,[1]令和3年度契約状況調査票!$C:$AR,30,FALSE))</f>
        <v/>
      </c>
      <c r="M35" s="31" t="str">
        <f>IF(A35="","",IF(VLOOKUP(A35,[1]令和3年度契約状況調査票!$C:$AR,30,FALSE)="国所管",VLOOKUP(A35,[1]令和3年度契約状況調査票!$C:$AR,24,FALSE),""))</f>
        <v/>
      </c>
      <c r="N35" s="32" t="str">
        <f>IF(A35="","",IF(AND(P35="○",O35="分担契約/単価契約"),"単価契約"&amp;CHAR(10)&amp;"予定調達総額 "&amp;TEXT(VLOOKUP(A35,[1]令和3年度契約状況調査票!$C:$AR,18,FALSE),"#,##0円")&amp;"(B)"&amp;CHAR(10)&amp;"分担契約"&amp;CHAR(10)&amp;VLOOKUP(A35,[1]令和3年度契約状況調査票!$C:$AR,34,FALSE),IF(AND(P35="○",O35="分担契約"),"分担契約"&amp;CHAR(10)&amp;"契約総額 "&amp;TEXT(VLOOKUP(A35,[1]令和3年度契約状況調査票!$C:$AR,18,FALSE),"#,##0円")&amp;"(B)"&amp;CHAR(10)&amp;VLOOKUP(A35,[1]令和3年度契約状況調査票!$C:$AR,34,FALSE),(IF(O35="分担契約/単価契約","単価契約"&amp;CHAR(10)&amp;"予定調達総額 "&amp;TEXT(VLOOKUP(A35,[1]令和3年度契約状況調査票!$C:$AR,18,FALSE),"#,##0円")&amp;CHAR(10)&amp;"分担契約"&amp;CHAR(10)&amp;VLOOKUP(A35,[1]令和3年度契約状況調査票!$C:$AR,34,FALSE),IF(O35="分担契約","分担契約"&amp;CHAR(10)&amp;"契約総額 "&amp;TEXT(VLOOKUP(A35,[1]令和3年度契約状況調査票!$C:$AR,18,FALSE),"#,##0円")&amp;CHAR(10)&amp;VLOOKUP(A35,[1]令和3年度契約状況調査票!$C:$AR,34,FALSE),IF(O35="単価契約","単価契約"&amp;CHAR(10)&amp;"予定調達総額 "&amp;TEXT(VLOOKUP(A35,[1]令和3年度契約状況調査票!$C:$AR,18,FALSE),"#,##0円")&amp;CHAR(10)&amp;VLOOKUP(A35,[1]令和3年度契約状況調査票!$C:$AR,34,FALSE),VLOOKUP(A35,[1]令和3年度契約状況調査票!$C:$AR,34,FALSE))))))))</f>
        <v/>
      </c>
      <c r="O35" s="21" t="str">
        <f>IF(A35="","",VLOOKUP(A35,[1]令和3年度契約状況調査票!$C:$BY,55,FALSE))</f>
        <v/>
      </c>
      <c r="P35" s="21" t="str">
        <f>IF(A35="","",IF(VLOOKUP(A35,[1]令和3年度契約状況調査票!$C:$AR,16,FALSE)="他官署で調達手続きを実施のため","×",IF(VLOOKUP(A35,[1]令和3年度契約状況調査票!$C:$AR,23,FALSE)="②同種の他の契約の予定価格を類推されるおそれがあるため公表しない","×","○")))</f>
        <v/>
      </c>
    </row>
    <row r="36" spans="1:16" s="21" customFormat="1" ht="60" customHeight="1" x14ac:dyDescent="0.15">
      <c r="A36" s="22" t="str">
        <f>IF(MAX([1]令和3年度契約状況調査票!C35:C280)&gt;=ROW()-5,ROW()-5,"")</f>
        <v/>
      </c>
      <c r="B36" s="23" t="str">
        <f>IF(A36="","",VLOOKUP(A36,[1]令和3年度契約状況調査票!$C:$AR,7,FALSE))</f>
        <v/>
      </c>
      <c r="C36" s="24" t="str">
        <f>IF(A36="","",VLOOKUP(A36,[1]令和3年度契約状況調査票!$C:$AR,8,FALSE))</f>
        <v/>
      </c>
      <c r="D36" s="25" t="str">
        <f>IF(A36="","",VLOOKUP(A36,[1]令和3年度契約状況調査票!$C:$AR,11,FALSE))</f>
        <v/>
      </c>
      <c r="E36" s="23" t="str">
        <f>IF(A36="","",VLOOKUP(A36,[1]令和3年度契約状況調査票!$C:$AR,12,FALSE))</f>
        <v/>
      </c>
      <c r="F36" s="26" t="str">
        <f>IF(A36="","",VLOOKUP(A36,[1]令和3年度契約状況調査票!$C:$AR,13,FALSE))</f>
        <v/>
      </c>
      <c r="G36" s="27" t="str">
        <f>IF(A36="","",IF(VLOOKUP(A36,[1]令和3年度契約状況調査票!$C:$AR,14,FALSE)="②一般競争入札（総合評価方式）","一般競争入札"&amp;CHAR(10)&amp;"（総合評価方式）","一般競争入札"))</f>
        <v/>
      </c>
      <c r="H36" s="28" t="str">
        <f>IF(A36="","",IF(VLOOKUP(A36,[1]令和3年度契約状況調査票!$C:$AR,16,FALSE)="他官署で調達手続きを実施のため","他官署で調達手続きを実施のため",IF(VLOOKUP(A36,[1]令和3年度契約状況調査票!$C:$AR,23,FALSE)="②同種の他の契約の予定価格を類推されるおそれがあるため公表しない","同種の他の契約の予定価格を類推されるおそれがあるため公表しない",IF(VLOOKUP(A36,[1]令和3年度契約状況調査票!$C:$AR,23,FALSE)="－","－",IF(VLOOKUP(A36,[1]令和3年度契約状況調査票!$C:$AR,9,FALSE)&lt;&gt;"",TEXT(VLOOKUP(A36,[1]令和3年度契約状況調査票!$C:$AR,16,FALSE),"#,##0円")&amp;CHAR(10)&amp;"(A)",VLOOKUP(A36,[1]令和3年度契約状況調査票!$C:$AR,16,FALSE))))))</f>
        <v/>
      </c>
      <c r="I36" s="28" t="str">
        <f>IF(A36="","",VLOOKUP(A36,[1]令和3年度契約状況調査票!$C:$AR,17,FALSE))</f>
        <v/>
      </c>
      <c r="J36" s="29" t="str">
        <f>IF(A36="","",IF(VLOOKUP(A36,[1]令和3年度契約状況調査票!$C:$AR,16,FALSE)="他官署で調達手続きを実施のため","－",IF(VLOOKUP(A36,[1]令和3年度契約状況調査票!$C:$AR,23,FALSE)="②同種の他の契約の予定価格を類推されるおそれがあるため公表しない","－",IF(VLOOKUP(A36,[1]令和3年度契約状況調査票!$C:$AR,23,FALSE)="－","－",IF(VLOOKUP(A36,[1]令和3年度契約状況調査票!$C:$AR,9,FALSE)&lt;&gt;"",TEXT(VLOOKUP(A36,[1]令和3年度契約状況調査票!$C:$AR,19,FALSE),"#.0%")&amp;CHAR(10)&amp;"(B/A×100)",VLOOKUP(A36,[1]令和3年度契約状況調査票!$C:$AR,19,FALSE))))))</f>
        <v/>
      </c>
      <c r="K36" s="30" t="str">
        <f>IF(A36="","",IF(VLOOKUP(A36,[1]令和3年度契約状況調査票!$C:$AR,29,FALSE)="①公益社団法人","公社",IF(VLOOKUP(A36,[1]令和3年度契約状況調査票!$C:$AR,29,FALSE)="②公益財団法人","公財","")))</f>
        <v/>
      </c>
      <c r="L36" s="30" t="str">
        <f>IF(A36="","",VLOOKUP(A36,[1]令和3年度契約状況調査票!$C:$AR,30,FALSE))</f>
        <v/>
      </c>
      <c r="M36" s="31" t="str">
        <f>IF(A36="","",IF(VLOOKUP(A36,[1]令和3年度契約状況調査票!$C:$AR,30,FALSE)="国所管",VLOOKUP(A36,[1]令和3年度契約状況調査票!$C:$AR,24,FALSE),""))</f>
        <v/>
      </c>
      <c r="N36" s="32" t="str">
        <f>IF(A36="","",IF(AND(P36="○",O36="分担契約/単価契約"),"単価契約"&amp;CHAR(10)&amp;"予定調達総額 "&amp;TEXT(VLOOKUP(A36,[1]令和3年度契約状況調査票!$C:$AR,18,FALSE),"#,##0円")&amp;"(B)"&amp;CHAR(10)&amp;"分担契約"&amp;CHAR(10)&amp;VLOOKUP(A36,[1]令和3年度契約状況調査票!$C:$AR,34,FALSE),IF(AND(P36="○",O36="分担契約"),"分担契約"&amp;CHAR(10)&amp;"契約総額 "&amp;TEXT(VLOOKUP(A36,[1]令和3年度契約状況調査票!$C:$AR,18,FALSE),"#,##0円")&amp;"(B)"&amp;CHAR(10)&amp;VLOOKUP(A36,[1]令和3年度契約状況調査票!$C:$AR,34,FALSE),(IF(O36="分担契約/単価契約","単価契約"&amp;CHAR(10)&amp;"予定調達総額 "&amp;TEXT(VLOOKUP(A36,[1]令和3年度契約状況調査票!$C:$AR,18,FALSE),"#,##0円")&amp;CHAR(10)&amp;"分担契約"&amp;CHAR(10)&amp;VLOOKUP(A36,[1]令和3年度契約状況調査票!$C:$AR,34,FALSE),IF(O36="分担契約","分担契約"&amp;CHAR(10)&amp;"契約総額 "&amp;TEXT(VLOOKUP(A36,[1]令和3年度契約状況調査票!$C:$AR,18,FALSE),"#,##0円")&amp;CHAR(10)&amp;VLOOKUP(A36,[1]令和3年度契約状況調査票!$C:$AR,34,FALSE),IF(O36="単価契約","単価契約"&amp;CHAR(10)&amp;"予定調達総額 "&amp;TEXT(VLOOKUP(A36,[1]令和3年度契約状況調査票!$C:$AR,18,FALSE),"#,##0円")&amp;CHAR(10)&amp;VLOOKUP(A36,[1]令和3年度契約状況調査票!$C:$AR,34,FALSE),VLOOKUP(A36,[1]令和3年度契約状況調査票!$C:$AR,34,FALSE))))))))</f>
        <v/>
      </c>
      <c r="O36" s="21" t="str">
        <f>IF(A36="","",VLOOKUP(A36,[1]令和3年度契約状況調査票!$C:$BY,55,FALSE))</f>
        <v/>
      </c>
      <c r="P36" s="21" t="str">
        <f>IF(A36="","",IF(VLOOKUP(A36,[1]令和3年度契約状況調査票!$C:$AR,16,FALSE)="他官署で調達手続きを実施のため","×",IF(VLOOKUP(A36,[1]令和3年度契約状況調査票!$C:$AR,23,FALSE)="②同種の他の契約の予定価格を類推されるおそれがあるため公表しない","×","○")))</f>
        <v/>
      </c>
    </row>
    <row r="37" spans="1:16" s="21" customFormat="1" ht="60" customHeight="1" x14ac:dyDescent="0.15">
      <c r="A37" s="22" t="str">
        <f>IF(MAX([1]令和3年度契約状況調査票!C36:C281)&gt;=ROW()-5,ROW()-5,"")</f>
        <v/>
      </c>
      <c r="B37" s="23" t="str">
        <f>IF(A37="","",VLOOKUP(A37,[1]令和3年度契約状況調査票!$C:$AR,7,FALSE))</f>
        <v/>
      </c>
      <c r="C37" s="24" t="str">
        <f>IF(A37="","",VLOOKUP(A37,[1]令和3年度契約状況調査票!$C:$AR,8,FALSE))</f>
        <v/>
      </c>
      <c r="D37" s="25" t="str">
        <f>IF(A37="","",VLOOKUP(A37,[1]令和3年度契約状況調査票!$C:$AR,11,FALSE))</f>
        <v/>
      </c>
      <c r="E37" s="23" t="str">
        <f>IF(A37="","",VLOOKUP(A37,[1]令和3年度契約状況調査票!$C:$AR,12,FALSE))</f>
        <v/>
      </c>
      <c r="F37" s="26" t="str">
        <f>IF(A37="","",VLOOKUP(A37,[1]令和3年度契約状況調査票!$C:$AR,13,FALSE))</f>
        <v/>
      </c>
      <c r="G37" s="27" t="str">
        <f>IF(A37="","",IF(VLOOKUP(A37,[1]令和3年度契約状況調査票!$C:$AR,14,FALSE)="②一般競争入札（総合評価方式）","一般競争入札"&amp;CHAR(10)&amp;"（総合評価方式）","一般競争入札"))</f>
        <v/>
      </c>
      <c r="H37" s="28" t="str">
        <f>IF(A37="","",IF(VLOOKUP(A37,[1]令和3年度契約状況調査票!$C:$AR,16,FALSE)="他官署で調達手続きを実施のため","他官署で調達手続きを実施のため",IF(VLOOKUP(A37,[1]令和3年度契約状況調査票!$C:$AR,23,FALSE)="②同種の他の契約の予定価格を類推されるおそれがあるため公表しない","同種の他の契約の予定価格を類推されるおそれがあるため公表しない",IF(VLOOKUP(A37,[1]令和3年度契約状況調査票!$C:$AR,23,FALSE)="－","－",IF(VLOOKUP(A37,[1]令和3年度契約状況調査票!$C:$AR,9,FALSE)&lt;&gt;"",TEXT(VLOOKUP(A37,[1]令和3年度契約状況調査票!$C:$AR,16,FALSE),"#,##0円")&amp;CHAR(10)&amp;"(A)",VLOOKUP(A37,[1]令和3年度契約状況調査票!$C:$AR,16,FALSE))))))</f>
        <v/>
      </c>
      <c r="I37" s="28" t="str">
        <f>IF(A37="","",VLOOKUP(A37,[1]令和3年度契約状況調査票!$C:$AR,17,FALSE))</f>
        <v/>
      </c>
      <c r="J37" s="29" t="str">
        <f>IF(A37="","",IF(VLOOKUP(A37,[1]令和3年度契約状況調査票!$C:$AR,16,FALSE)="他官署で調達手続きを実施のため","－",IF(VLOOKUP(A37,[1]令和3年度契約状況調査票!$C:$AR,23,FALSE)="②同種の他の契約の予定価格を類推されるおそれがあるため公表しない","－",IF(VLOOKUP(A37,[1]令和3年度契約状況調査票!$C:$AR,23,FALSE)="－","－",IF(VLOOKUP(A37,[1]令和3年度契約状況調査票!$C:$AR,9,FALSE)&lt;&gt;"",TEXT(VLOOKUP(A37,[1]令和3年度契約状況調査票!$C:$AR,19,FALSE),"#.0%")&amp;CHAR(10)&amp;"(B/A×100)",VLOOKUP(A37,[1]令和3年度契約状況調査票!$C:$AR,19,FALSE))))))</f>
        <v/>
      </c>
      <c r="K37" s="30" t="str">
        <f>IF(A37="","",IF(VLOOKUP(A37,[1]令和3年度契約状況調査票!$C:$AR,29,FALSE)="①公益社団法人","公社",IF(VLOOKUP(A37,[1]令和3年度契約状況調査票!$C:$AR,29,FALSE)="②公益財団法人","公財","")))</f>
        <v/>
      </c>
      <c r="L37" s="30" t="str">
        <f>IF(A37="","",VLOOKUP(A37,[1]令和3年度契約状況調査票!$C:$AR,30,FALSE))</f>
        <v/>
      </c>
      <c r="M37" s="31" t="str">
        <f>IF(A37="","",IF(VLOOKUP(A37,[1]令和3年度契約状況調査票!$C:$AR,30,FALSE)="国所管",VLOOKUP(A37,[1]令和3年度契約状況調査票!$C:$AR,24,FALSE),""))</f>
        <v/>
      </c>
      <c r="N37" s="32" t="str">
        <f>IF(A37="","",IF(AND(P37="○",O37="分担契約/単価契約"),"単価契約"&amp;CHAR(10)&amp;"予定調達総額 "&amp;TEXT(VLOOKUP(A37,[1]令和3年度契約状況調査票!$C:$AR,18,FALSE),"#,##0円")&amp;"(B)"&amp;CHAR(10)&amp;"分担契約"&amp;CHAR(10)&amp;VLOOKUP(A37,[1]令和3年度契約状況調査票!$C:$AR,34,FALSE),IF(AND(P37="○",O37="分担契約"),"分担契約"&amp;CHAR(10)&amp;"契約総額 "&amp;TEXT(VLOOKUP(A37,[1]令和3年度契約状況調査票!$C:$AR,18,FALSE),"#,##0円")&amp;"(B)"&amp;CHAR(10)&amp;VLOOKUP(A37,[1]令和3年度契約状況調査票!$C:$AR,34,FALSE),(IF(O37="分担契約/単価契約","単価契約"&amp;CHAR(10)&amp;"予定調達総額 "&amp;TEXT(VLOOKUP(A37,[1]令和3年度契約状況調査票!$C:$AR,18,FALSE),"#,##0円")&amp;CHAR(10)&amp;"分担契約"&amp;CHAR(10)&amp;VLOOKUP(A37,[1]令和3年度契約状況調査票!$C:$AR,34,FALSE),IF(O37="分担契約","分担契約"&amp;CHAR(10)&amp;"契約総額 "&amp;TEXT(VLOOKUP(A37,[1]令和3年度契約状況調査票!$C:$AR,18,FALSE),"#,##0円")&amp;CHAR(10)&amp;VLOOKUP(A37,[1]令和3年度契約状況調査票!$C:$AR,34,FALSE),IF(O37="単価契約","単価契約"&amp;CHAR(10)&amp;"予定調達総額 "&amp;TEXT(VLOOKUP(A37,[1]令和3年度契約状況調査票!$C:$AR,18,FALSE),"#,##0円")&amp;CHAR(10)&amp;VLOOKUP(A37,[1]令和3年度契約状況調査票!$C:$AR,34,FALSE),VLOOKUP(A37,[1]令和3年度契約状況調査票!$C:$AR,34,FALSE))))))))</f>
        <v/>
      </c>
      <c r="O37" s="21" t="str">
        <f>IF(A37="","",VLOOKUP(A37,[1]令和3年度契約状況調査票!$C:$BY,55,FALSE))</f>
        <v/>
      </c>
      <c r="P37" s="21" t="str">
        <f>IF(A37="","",IF(VLOOKUP(A37,[1]令和3年度契約状況調査票!$C:$AR,16,FALSE)="他官署で調達手続きを実施のため","×",IF(VLOOKUP(A37,[1]令和3年度契約状況調査票!$C:$AR,23,FALSE)="②同種の他の契約の予定価格を類推されるおそれがあるため公表しない","×","○")))</f>
        <v/>
      </c>
    </row>
    <row r="38" spans="1:16" s="21" customFormat="1" ht="60" customHeight="1" x14ac:dyDescent="0.15">
      <c r="A38" s="22" t="str">
        <f>IF(MAX([1]令和3年度契約状況調査票!C37:C282)&gt;=ROW()-5,ROW()-5,"")</f>
        <v/>
      </c>
      <c r="B38" s="23" t="str">
        <f>IF(A38="","",VLOOKUP(A38,[1]令和3年度契約状況調査票!$C:$AR,7,FALSE))</f>
        <v/>
      </c>
      <c r="C38" s="24" t="str">
        <f>IF(A38="","",VLOOKUP(A38,[1]令和3年度契約状況調査票!$C:$AR,8,FALSE))</f>
        <v/>
      </c>
      <c r="D38" s="25" t="str">
        <f>IF(A38="","",VLOOKUP(A38,[1]令和3年度契約状況調査票!$C:$AR,11,FALSE))</f>
        <v/>
      </c>
      <c r="E38" s="23" t="str">
        <f>IF(A38="","",VLOOKUP(A38,[1]令和3年度契約状況調査票!$C:$AR,12,FALSE))</f>
        <v/>
      </c>
      <c r="F38" s="26" t="str">
        <f>IF(A38="","",VLOOKUP(A38,[1]令和3年度契約状況調査票!$C:$AR,13,FALSE))</f>
        <v/>
      </c>
      <c r="G38" s="27" t="str">
        <f>IF(A38="","",IF(VLOOKUP(A38,[1]令和3年度契約状況調査票!$C:$AR,14,FALSE)="②一般競争入札（総合評価方式）","一般競争入札"&amp;CHAR(10)&amp;"（総合評価方式）","一般競争入札"))</f>
        <v/>
      </c>
      <c r="H38" s="28" t="str">
        <f>IF(A38="","",IF(VLOOKUP(A38,[1]令和3年度契約状況調査票!$C:$AR,16,FALSE)="他官署で調達手続きを実施のため","他官署で調達手続きを実施のため",IF(VLOOKUP(A38,[1]令和3年度契約状況調査票!$C:$AR,23,FALSE)="②同種の他の契約の予定価格を類推されるおそれがあるため公表しない","同種の他の契約の予定価格を類推されるおそれがあるため公表しない",IF(VLOOKUP(A38,[1]令和3年度契約状況調査票!$C:$AR,23,FALSE)="－","－",IF(VLOOKUP(A38,[1]令和3年度契約状況調査票!$C:$AR,9,FALSE)&lt;&gt;"",TEXT(VLOOKUP(A38,[1]令和3年度契約状況調査票!$C:$AR,16,FALSE),"#,##0円")&amp;CHAR(10)&amp;"(A)",VLOOKUP(A38,[1]令和3年度契約状況調査票!$C:$AR,16,FALSE))))))</f>
        <v/>
      </c>
      <c r="I38" s="28" t="str">
        <f>IF(A38="","",VLOOKUP(A38,[1]令和3年度契約状況調査票!$C:$AR,17,FALSE))</f>
        <v/>
      </c>
      <c r="J38" s="29" t="str">
        <f>IF(A38="","",IF(VLOOKUP(A38,[1]令和3年度契約状況調査票!$C:$AR,16,FALSE)="他官署で調達手続きを実施のため","－",IF(VLOOKUP(A38,[1]令和3年度契約状況調査票!$C:$AR,23,FALSE)="②同種の他の契約の予定価格を類推されるおそれがあるため公表しない","－",IF(VLOOKUP(A38,[1]令和3年度契約状況調査票!$C:$AR,23,FALSE)="－","－",IF(VLOOKUP(A38,[1]令和3年度契約状況調査票!$C:$AR,9,FALSE)&lt;&gt;"",TEXT(VLOOKUP(A38,[1]令和3年度契約状況調査票!$C:$AR,19,FALSE),"#.0%")&amp;CHAR(10)&amp;"(B/A×100)",VLOOKUP(A38,[1]令和3年度契約状況調査票!$C:$AR,19,FALSE))))))</f>
        <v/>
      </c>
      <c r="K38" s="30" t="str">
        <f>IF(A38="","",IF(VLOOKUP(A38,[1]令和3年度契約状況調査票!$C:$AR,29,FALSE)="①公益社団法人","公社",IF(VLOOKUP(A38,[1]令和3年度契約状況調査票!$C:$AR,29,FALSE)="②公益財団法人","公財","")))</f>
        <v/>
      </c>
      <c r="L38" s="30" t="str">
        <f>IF(A38="","",VLOOKUP(A38,[1]令和3年度契約状況調査票!$C:$AR,30,FALSE))</f>
        <v/>
      </c>
      <c r="M38" s="31" t="str">
        <f>IF(A38="","",IF(VLOOKUP(A38,[1]令和3年度契約状況調査票!$C:$AR,30,FALSE)="国所管",VLOOKUP(A38,[1]令和3年度契約状況調査票!$C:$AR,24,FALSE),""))</f>
        <v/>
      </c>
      <c r="N38" s="32" t="str">
        <f>IF(A38="","",IF(AND(P38="○",O38="分担契約/単価契約"),"単価契約"&amp;CHAR(10)&amp;"予定調達総額 "&amp;TEXT(VLOOKUP(A38,[1]令和3年度契約状況調査票!$C:$AR,18,FALSE),"#,##0円")&amp;"(B)"&amp;CHAR(10)&amp;"分担契約"&amp;CHAR(10)&amp;VLOOKUP(A38,[1]令和3年度契約状況調査票!$C:$AR,34,FALSE),IF(AND(P38="○",O38="分担契約"),"分担契約"&amp;CHAR(10)&amp;"契約総額 "&amp;TEXT(VLOOKUP(A38,[1]令和3年度契約状況調査票!$C:$AR,18,FALSE),"#,##0円")&amp;"(B)"&amp;CHAR(10)&amp;VLOOKUP(A38,[1]令和3年度契約状況調査票!$C:$AR,34,FALSE),(IF(O38="分担契約/単価契約","単価契約"&amp;CHAR(10)&amp;"予定調達総額 "&amp;TEXT(VLOOKUP(A38,[1]令和3年度契約状況調査票!$C:$AR,18,FALSE),"#,##0円")&amp;CHAR(10)&amp;"分担契約"&amp;CHAR(10)&amp;VLOOKUP(A38,[1]令和3年度契約状況調査票!$C:$AR,34,FALSE),IF(O38="分担契約","分担契約"&amp;CHAR(10)&amp;"契約総額 "&amp;TEXT(VLOOKUP(A38,[1]令和3年度契約状況調査票!$C:$AR,18,FALSE),"#,##0円")&amp;CHAR(10)&amp;VLOOKUP(A38,[1]令和3年度契約状況調査票!$C:$AR,34,FALSE),IF(O38="単価契約","単価契約"&amp;CHAR(10)&amp;"予定調達総額 "&amp;TEXT(VLOOKUP(A38,[1]令和3年度契約状況調査票!$C:$AR,18,FALSE),"#,##0円")&amp;CHAR(10)&amp;VLOOKUP(A38,[1]令和3年度契約状況調査票!$C:$AR,34,FALSE),VLOOKUP(A38,[1]令和3年度契約状況調査票!$C:$AR,34,FALSE))))))))</f>
        <v/>
      </c>
      <c r="O38" s="21" t="str">
        <f>IF(A38="","",VLOOKUP(A38,[1]令和3年度契約状況調査票!$C:$BY,55,FALSE))</f>
        <v/>
      </c>
      <c r="P38" s="21" t="str">
        <f>IF(A38="","",IF(VLOOKUP(A38,[1]令和3年度契約状況調査票!$C:$AR,16,FALSE)="他官署で調達手続きを実施のため","×",IF(VLOOKUP(A38,[1]令和3年度契約状況調査票!$C:$AR,23,FALSE)="②同種の他の契約の予定価格を類推されるおそれがあるため公表しない","×","○")))</f>
        <v/>
      </c>
    </row>
    <row r="39" spans="1:16" s="21" customFormat="1" ht="60" customHeight="1" x14ac:dyDescent="0.15">
      <c r="A39" s="22" t="str">
        <f>IF(MAX([1]令和3年度契約状況調査票!C38:C283)&gt;=ROW()-5,ROW()-5,"")</f>
        <v/>
      </c>
      <c r="B39" s="23" t="str">
        <f>IF(A39="","",VLOOKUP(A39,[1]令和3年度契約状況調査票!$C:$AR,7,FALSE))</f>
        <v/>
      </c>
      <c r="C39" s="24" t="str">
        <f>IF(A39="","",VLOOKUP(A39,[1]令和3年度契約状況調査票!$C:$AR,8,FALSE))</f>
        <v/>
      </c>
      <c r="D39" s="25" t="str">
        <f>IF(A39="","",VLOOKUP(A39,[1]令和3年度契約状況調査票!$C:$AR,11,FALSE))</f>
        <v/>
      </c>
      <c r="E39" s="23" t="str">
        <f>IF(A39="","",VLOOKUP(A39,[1]令和3年度契約状況調査票!$C:$AR,12,FALSE))</f>
        <v/>
      </c>
      <c r="F39" s="26" t="str">
        <f>IF(A39="","",VLOOKUP(A39,[1]令和3年度契約状況調査票!$C:$AR,13,FALSE))</f>
        <v/>
      </c>
      <c r="G39" s="27" t="str">
        <f>IF(A39="","",IF(VLOOKUP(A39,[1]令和3年度契約状況調査票!$C:$AR,14,FALSE)="②一般競争入札（総合評価方式）","一般競争入札"&amp;CHAR(10)&amp;"（総合評価方式）","一般競争入札"))</f>
        <v/>
      </c>
      <c r="H39" s="28" t="str">
        <f>IF(A39="","",IF(VLOOKUP(A39,[1]令和3年度契約状況調査票!$C:$AR,16,FALSE)="他官署で調達手続きを実施のため","他官署で調達手続きを実施のため",IF(VLOOKUP(A39,[1]令和3年度契約状況調査票!$C:$AR,23,FALSE)="②同種の他の契約の予定価格を類推されるおそれがあるため公表しない","同種の他の契約の予定価格を類推されるおそれがあるため公表しない",IF(VLOOKUP(A39,[1]令和3年度契約状況調査票!$C:$AR,23,FALSE)="－","－",IF(VLOOKUP(A39,[1]令和3年度契約状況調査票!$C:$AR,9,FALSE)&lt;&gt;"",TEXT(VLOOKUP(A39,[1]令和3年度契約状況調査票!$C:$AR,16,FALSE),"#,##0円")&amp;CHAR(10)&amp;"(A)",VLOOKUP(A39,[1]令和3年度契約状況調査票!$C:$AR,16,FALSE))))))</f>
        <v/>
      </c>
      <c r="I39" s="28" t="str">
        <f>IF(A39="","",VLOOKUP(A39,[1]令和3年度契約状況調査票!$C:$AR,17,FALSE))</f>
        <v/>
      </c>
      <c r="J39" s="29" t="str">
        <f>IF(A39="","",IF(VLOOKUP(A39,[1]令和3年度契約状況調査票!$C:$AR,16,FALSE)="他官署で調達手続きを実施のため","－",IF(VLOOKUP(A39,[1]令和3年度契約状況調査票!$C:$AR,23,FALSE)="②同種の他の契約の予定価格を類推されるおそれがあるため公表しない","－",IF(VLOOKUP(A39,[1]令和3年度契約状況調査票!$C:$AR,23,FALSE)="－","－",IF(VLOOKUP(A39,[1]令和3年度契約状況調査票!$C:$AR,9,FALSE)&lt;&gt;"",TEXT(VLOOKUP(A39,[1]令和3年度契約状況調査票!$C:$AR,19,FALSE),"#.0%")&amp;CHAR(10)&amp;"(B/A×100)",VLOOKUP(A39,[1]令和3年度契約状況調査票!$C:$AR,19,FALSE))))))</f>
        <v/>
      </c>
      <c r="K39" s="30" t="str">
        <f>IF(A39="","",IF(VLOOKUP(A39,[1]令和3年度契約状況調査票!$C:$AR,29,FALSE)="①公益社団法人","公社",IF(VLOOKUP(A39,[1]令和3年度契約状況調査票!$C:$AR,29,FALSE)="②公益財団法人","公財","")))</f>
        <v/>
      </c>
      <c r="L39" s="30" t="str">
        <f>IF(A39="","",VLOOKUP(A39,[1]令和3年度契約状況調査票!$C:$AR,30,FALSE))</f>
        <v/>
      </c>
      <c r="M39" s="31" t="str">
        <f>IF(A39="","",IF(VLOOKUP(A39,[1]令和3年度契約状況調査票!$C:$AR,30,FALSE)="国所管",VLOOKUP(A39,[1]令和3年度契約状況調査票!$C:$AR,24,FALSE),""))</f>
        <v/>
      </c>
      <c r="N39" s="32" t="str">
        <f>IF(A39="","",IF(AND(P39="○",O39="分担契約/単価契約"),"単価契約"&amp;CHAR(10)&amp;"予定調達総額 "&amp;TEXT(VLOOKUP(A39,[1]令和3年度契約状況調査票!$C:$AR,18,FALSE),"#,##0円")&amp;"(B)"&amp;CHAR(10)&amp;"分担契約"&amp;CHAR(10)&amp;VLOOKUP(A39,[1]令和3年度契約状況調査票!$C:$AR,34,FALSE),IF(AND(P39="○",O39="分担契約"),"分担契約"&amp;CHAR(10)&amp;"契約総額 "&amp;TEXT(VLOOKUP(A39,[1]令和3年度契約状況調査票!$C:$AR,18,FALSE),"#,##0円")&amp;"(B)"&amp;CHAR(10)&amp;VLOOKUP(A39,[1]令和3年度契約状況調査票!$C:$AR,34,FALSE),(IF(O39="分担契約/単価契約","単価契約"&amp;CHAR(10)&amp;"予定調達総額 "&amp;TEXT(VLOOKUP(A39,[1]令和3年度契約状況調査票!$C:$AR,18,FALSE),"#,##0円")&amp;CHAR(10)&amp;"分担契約"&amp;CHAR(10)&amp;VLOOKUP(A39,[1]令和3年度契約状況調査票!$C:$AR,34,FALSE),IF(O39="分担契約","分担契約"&amp;CHAR(10)&amp;"契約総額 "&amp;TEXT(VLOOKUP(A39,[1]令和3年度契約状況調査票!$C:$AR,18,FALSE),"#,##0円")&amp;CHAR(10)&amp;VLOOKUP(A39,[1]令和3年度契約状況調査票!$C:$AR,34,FALSE),IF(O39="単価契約","単価契約"&amp;CHAR(10)&amp;"予定調達総額 "&amp;TEXT(VLOOKUP(A39,[1]令和3年度契約状況調査票!$C:$AR,18,FALSE),"#,##0円")&amp;CHAR(10)&amp;VLOOKUP(A39,[1]令和3年度契約状況調査票!$C:$AR,34,FALSE),VLOOKUP(A39,[1]令和3年度契約状況調査票!$C:$AR,34,FALSE))))))))</f>
        <v/>
      </c>
      <c r="O39" s="21" t="str">
        <f>IF(A39="","",VLOOKUP(A39,[1]令和3年度契約状況調査票!$C:$BY,55,FALSE))</f>
        <v/>
      </c>
      <c r="P39" s="21" t="str">
        <f>IF(A39="","",IF(VLOOKUP(A39,[1]令和3年度契約状況調査票!$C:$AR,16,FALSE)="他官署で調達手続きを実施のため","×",IF(VLOOKUP(A39,[1]令和3年度契約状況調査票!$C:$AR,23,FALSE)="②同種の他の契約の予定価格を類推されるおそれがあるため公表しない","×","○")))</f>
        <v/>
      </c>
    </row>
    <row r="40" spans="1:16" s="21" customFormat="1" ht="60" customHeight="1" x14ac:dyDescent="0.15">
      <c r="A40" s="22" t="str">
        <f>IF(MAX([1]令和3年度契約状況調査票!C39:C284)&gt;=ROW()-5,ROW()-5,"")</f>
        <v/>
      </c>
      <c r="B40" s="23" t="str">
        <f>IF(A40="","",VLOOKUP(A40,[1]令和3年度契約状況調査票!$C:$AR,7,FALSE))</f>
        <v/>
      </c>
      <c r="C40" s="24" t="str">
        <f>IF(A40="","",VLOOKUP(A40,[1]令和3年度契約状況調査票!$C:$AR,8,FALSE))</f>
        <v/>
      </c>
      <c r="D40" s="25" t="str">
        <f>IF(A40="","",VLOOKUP(A40,[1]令和3年度契約状況調査票!$C:$AR,11,FALSE))</f>
        <v/>
      </c>
      <c r="E40" s="23" t="str">
        <f>IF(A40="","",VLOOKUP(A40,[1]令和3年度契約状況調査票!$C:$AR,12,FALSE))</f>
        <v/>
      </c>
      <c r="F40" s="26" t="str">
        <f>IF(A40="","",VLOOKUP(A40,[1]令和3年度契約状況調査票!$C:$AR,13,FALSE))</f>
        <v/>
      </c>
      <c r="G40" s="27" t="str">
        <f>IF(A40="","",IF(VLOOKUP(A40,[1]令和3年度契約状況調査票!$C:$AR,14,FALSE)="②一般競争入札（総合評価方式）","一般競争入札"&amp;CHAR(10)&amp;"（総合評価方式）","一般競争入札"))</f>
        <v/>
      </c>
      <c r="H40" s="28" t="str">
        <f>IF(A40="","",IF(VLOOKUP(A40,[1]令和3年度契約状況調査票!$C:$AR,16,FALSE)="他官署で調達手続きを実施のため","他官署で調達手続きを実施のため",IF(VLOOKUP(A40,[1]令和3年度契約状況調査票!$C:$AR,23,FALSE)="②同種の他の契約の予定価格を類推されるおそれがあるため公表しない","同種の他の契約の予定価格を類推されるおそれがあるため公表しない",IF(VLOOKUP(A40,[1]令和3年度契約状況調査票!$C:$AR,23,FALSE)="－","－",IF(VLOOKUP(A40,[1]令和3年度契約状況調査票!$C:$AR,9,FALSE)&lt;&gt;"",TEXT(VLOOKUP(A40,[1]令和3年度契約状況調査票!$C:$AR,16,FALSE),"#,##0円")&amp;CHAR(10)&amp;"(A)",VLOOKUP(A40,[1]令和3年度契約状況調査票!$C:$AR,16,FALSE))))))</f>
        <v/>
      </c>
      <c r="I40" s="28" t="str">
        <f>IF(A40="","",VLOOKUP(A40,[1]令和3年度契約状況調査票!$C:$AR,17,FALSE))</f>
        <v/>
      </c>
      <c r="J40" s="29" t="str">
        <f>IF(A40="","",IF(VLOOKUP(A40,[1]令和3年度契約状況調査票!$C:$AR,16,FALSE)="他官署で調達手続きを実施のため","－",IF(VLOOKUP(A40,[1]令和3年度契約状況調査票!$C:$AR,23,FALSE)="②同種の他の契約の予定価格を類推されるおそれがあるため公表しない","－",IF(VLOOKUP(A40,[1]令和3年度契約状況調査票!$C:$AR,23,FALSE)="－","－",IF(VLOOKUP(A40,[1]令和3年度契約状況調査票!$C:$AR,9,FALSE)&lt;&gt;"",TEXT(VLOOKUP(A40,[1]令和3年度契約状況調査票!$C:$AR,19,FALSE),"#.0%")&amp;CHAR(10)&amp;"(B/A×100)",VLOOKUP(A40,[1]令和3年度契約状況調査票!$C:$AR,19,FALSE))))))</f>
        <v/>
      </c>
      <c r="K40" s="30" t="str">
        <f>IF(A40="","",IF(VLOOKUP(A40,[1]令和3年度契約状況調査票!$C:$AR,29,FALSE)="①公益社団法人","公社",IF(VLOOKUP(A40,[1]令和3年度契約状況調査票!$C:$AR,29,FALSE)="②公益財団法人","公財","")))</f>
        <v/>
      </c>
      <c r="L40" s="30" t="str">
        <f>IF(A40="","",VLOOKUP(A40,[1]令和3年度契約状況調査票!$C:$AR,30,FALSE))</f>
        <v/>
      </c>
      <c r="M40" s="31" t="str">
        <f>IF(A40="","",IF(VLOOKUP(A40,[1]令和3年度契約状況調査票!$C:$AR,30,FALSE)="国所管",VLOOKUP(A40,[1]令和3年度契約状況調査票!$C:$AR,24,FALSE),""))</f>
        <v/>
      </c>
      <c r="N40" s="32" t="str">
        <f>IF(A40="","",IF(AND(P40="○",O40="分担契約/単価契約"),"単価契約"&amp;CHAR(10)&amp;"予定調達総額 "&amp;TEXT(VLOOKUP(A40,[1]令和3年度契約状況調査票!$C:$AR,18,FALSE),"#,##0円")&amp;"(B)"&amp;CHAR(10)&amp;"分担契約"&amp;CHAR(10)&amp;VLOOKUP(A40,[1]令和3年度契約状況調査票!$C:$AR,34,FALSE),IF(AND(P40="○",O40="分担契約"),"分担契約"&amp;CHAR(10)&amp;"契約総額 "&amp;TEXT(VLOOKUP(A40,[1]令和3年度契約状況調査票!$C:$AR,18,FALSE),"#,##0円")&amp;"(B)"&amp;CHAR(10)&amp;VLOOKUP(A40,[1]令和3年度契約状況調査票!$C:$AR,34,FALSE),(IF(O40="分担契約/単価契約","単価契約"&amp;CHAR(10)&amp;"予定調達総額 "&amp;TEXT(VLOOKUP(A40,[1]令和3年度契約状況調査票!$C:$AR,18,FALSE),"#,##0円")&amp;CHAR(10)&amp;"分担契約"&amp;CHAR(10)&amp;VLOOKUP(A40,[1]令和3年度契約状況調査票!$C:$AR,34,FALSE),IF(O40="分担契約","分担契約"&amp;CHAR(10)&amp;"契約総額 "&amp;TEXT(VLOOKUP(A40,[1]令和3年度契約状況調査票!$C:$AR,18,FALSE),"#,##0円")&amp;CHAR(10)&amp;VLOOKUP(A40,[1]令和3年度契約状況調査票!$C:$AR,34,FALSE),IF(O40="単価契約","単価契約"&amp;CHAR(10)&amp;"予定調達総額 "&amp;TEXT(VLOOKUP(A40,[1]令和3年度契約状況調査票!$C:$AR,18,FALSE),"#,##0円")&amp;CHAR(10)&amp;VLOOKUP(A40,[1]令和3年度契約状況調査票!$C:$AR,34,FALSE),VLOOKUP(A40,[1]令和3年度契約状況調査票!$C:$AR,34,FALSE))))))))</f>
        <v/>
      </c>
      <c r="O40" s="21" t="str">
        <f>IF(A40="","",VLOOKUP(A40,[1]令和3年度契約状況調査票!$C:$BY,55,FALSE))</f>
        <v/>
      </c>
      <c r="P40" s="21" t="str">
        <f>IF(A40="","",IF(VLOOKUP(A40,[1]令和3年度契約状況調査票!$C:$AR,16,FALSE)="他官署で調達手続きを実施のため","×",IF(VLOOKUP(A40,[1]令和3年度契約状況調査票!$C:$AR,23,FALSE)="②同種の他の契約の予定価格を類推されるおそれがあるため公表しない","×","○")))</f>
        <v/>
      </c>
    </row>
    <row r="41" spans="1:16" s="21" customFormat="1" ht="60" customHeight="1" x14ac:dyDescent="0.15">
      <c r="A41" s="22" t="str">
        <f>IF(MAX([1]令和3年度契約状況調査票!C40:C285)&gt;=ROW()-5,ROW()-5,"")</f>
        <v/>
      </c>
      <c r="B41" s="23" t="str">
        <f>IF(A41="","",VLOOKUP(A41,[1]令和3年度契約状況調査票!$C:$AR,7,FALSE))</f>
        <v/>
      </c>
      <c r="C41" s="24" t="str">
        <f>IF(A41="","",VLOOKUP(A41,[1]令和3年度契約状況調査票!$C:$AR,8,FALSE))</f>
        <v/>
      </c>
      <c r="D41" s="25" t="str">
        <f>IF(A41="","",VLOOKUP(A41,[1]令和3年度契約状況調査票!$C:$AR,11,FALSE))</f>
        <v/>
      </c>
      <c r="E41" s="23" t="str">
        <f>IF(A41="","",VLOOKUP(A41,[1]令和3年度契約状況調査票!$C:$AR,12,FALSE))</f>
        <v/>
      </c>
      <c r="F41" s="26" t="str">
        <f>IF(A41="","",VLOOKUP(A41,[1]令和3年度契約状況調査票!$C:$AR,13,FALSE))</f>
        <v/>
      </c>
      <c r="G41" s="27" t="str">
        <f>IF(A41="","",IF(VLOOKUP(A41,[1]令和3年度契約状況調査票!$C:$AR,14,FALSE)="②一般競争入札（総合評価方式）","一般競争入札"&amp;CHAR(10)&amp;"（総合評価方式）","一般競争入札"))</f>
        <v/>
      </c>
      <c r="H41" s="28" t="str">
        <f>IF(A41="","",IF(VLOOKUP(A41,[1]令和3年度契約状況調査票!$C:$AR,16,FALSE)="他官署で調達手続きを実施のため","他官署で調達手続きを実施のため",IF(VLOOKUP(A41,[1]令和3年度契約状況調査票!$C:$AR,23,FALSE)="②同種の他の契約の予定価格を類推されるおそれがあるため公表しない","同種の他の契約の予定価格を類推されるおそれがあるため公表しない",IF(VLOOKUP(A41,[1]令和3年度契約状況調査票!$C:$AR,23,FALSE)="－","－",IF(VLOOKUP(A41,[1]令和3年度契約状況調査票!$C:$AR,9,FALSE)&lt;&gt;"",TEXT(VLOOKUP(A41,[1]令和3年度契約状況調査票!$C:$AR,16,FALSE),"#,##0円")&amp;CHAR(10)&amp;"(A)",VLOOKUP(A41,[1]令和3年度契約状況調査票!$C:$AR,16,FALSE))))))</f>
        <v/>
      </c>
      <c r="I41" s="28" t="str">
        <f>IF(A41="","",VLOOKUP(A41,[1]令和3年度契約状況調査票!$C:$AR,17,FALSE))</f>
        <v/>
      </c>
      <c r="J41" s="29" t="str">
        <f>IF(A41="","",IF(VLOOKUP(A41,[1]令和3年度契約状況調査票!$C:$AR,16,FALSE)="他官署で調達手続きを実施のため","－",IF(VLOOKUP(A41,[1]令和3年度契約状況調査票!$C:$AR,23,FALSE)="②同種の他の契約の予定価格を類推されるおそれがあるため公表しない","－",IF(VLOOKUP(A41,[1]令和3年度契約状況調査票!$C:$AR,23,FALSE)="－","－",IF(VLOOKUP(A41,[1]令和3年度契約状況調査票!$C:$AR,9,FALSE)&lt;&gt;"",TEXT(VLOOKUP(A41,[1]令和3年度契約状況調査票!$C:$AR,19,FALSE),"#.0%")&amp;CHAR(10)&amp;"(B/A×100)",VLOOKUP(A41,[1]令和3年度契約状況調査票!$C:$AR,19,FALSE))))))</f>
        <v/>
      </c>
      <c r="K41" s="30" t="str">
        <f>IF(A41="","",IF(VLOOKUP(A41,[1]令和3年度契約状況調査票!$C:$AR,29,FALSE)="①公益社団法人","公社",IF(VLOOKUP(A41,[1]令和3年度契約状況調査票!$C:$AR,29,FALSE)="②公益財団法人","公財","")))</f>
        <v/>
      </c>
      <c r="L41" s="30" t="str">
        <f>IF(A41="","",VLOOKUP(A41,[1]令和3年度契約状況調査票!$C:$AR,30,FALSE))</f>
        <v/>
      </c>
      <c r="M41" s="31" t="str">
        <f>IF(A41="","",IF(VLOOKUP(A41,[1]令和3年度契約状況調査票!$C:$AR,30,FALSE)="国所管",VLOOKUP(A41,[1]令和3年度契約状況調査票!$C:$AR,24,FALSE),""))</f>
        <v/>
      </c>
      <c r="N41" s="32" t="str">
        <f>IF(A41="","",IF(AND(P41="○",O41="分担契約/単価契約"),"単価契約"&amp;CHAR(10)&amp;"予定調達総額 "&amp;TEXT(VLOOKUP(A41,[1]令和3年度契約状況調査票!$C:$AR,18,FALSE),"#,##0円")&amp;"(B)"&amp;CHAR(10)&amp;"分担契約"&amp;CHAR(10)&amp;VLOOKUP(A41,[1]令和3年度契約状況調査票!$C:$AR,34,FALSE),IF(AND(P41="○",O41="分担契約"),"分担契約"&amp;CHAR(10)&amp;"契約総額 "&amp;TEXT(VLOOKUP(A41,[1]令和3年度契約状況調査票!$C:$AR,18,FALSE),"#,##0円")&amp;"(B)"&amp;CHAR(10)&amp;VLOOKUP(A41,[1]令和3年度契約状況調査票!$C:$AR,34,FALSE),(IF(O41="分担契約/単価契約","単価契約"&amp;CHAR(10)&amp;"予定調達総額 "&amp;TEXT(VLOOKUP(A41,[1]令和3年度契約状況調査票!$C:$AR,18,FALSE),"#,##0円")&amp;CHAR(10)&amp;"分担契約"&amp;CHAR(10)&amp;VLOOKUP(A41,[1]令和3年度契約状況調査票!$C:$AR,34,FALSE),IF(O41="分担契約","分担契約"&amp;CHAR(10)&amp;"契約総額 "&amp;TEXT(VLOOKUP(A41,[1]令和3年度契約状況調査票!$C:$AR,18,FALSE),"#,##0円")&amp;CHAR(10)&amp;VLOOKUP(A41,[1]令和3年度契約状況調査票!$C:$AR,34,FALSE),IF(O41="単価契約","単価契約"&amp;CHAR(10)&amp;"予定調達総額 "&amp;TEXT(VLOOKUP(A41,[1]令和3年度契約状況調査票!$C:$AR,18,FALSE),"#,##0円")&amp;CHAR(10)&amp;VLOOKUP(A41,[1]令和3年度契約状況調査票!$C:$AR,34,FALSE),VLOOKUP(A41,[1]令和3年度契約状況調査票!$C:$AR,34,FALSE))))))))</f>
        <v/>
      </c>
      <c r="O41" s="21" t="str">
        <f>IF(A41="","",VLOOKUP(A41,[1]令和3年度契約状況調査票!$C:$BY,55,FALSE))</f>
        <v/>
      </c>
      <c r="P41" s="21" t="str">
        <f>IF(A41="","",IF(VLOOKUP(A41,[1]令和3年度契約状況調査票!$C:$AR,16,FALSE)="他官署で調達手続きを実施のため","×",IF(VLOOKUP(A41,[1]令和3年度契約状況調査票!$C:$AR,23,FALSE)="②同種の他の契約の予定価格を類推されるおそれがあるため公表しない","×","○")))</f>
        <v/>
      </c>
    </row>
    <row r="42" spans="1:16" s="21" customFormat="1" ht="60" customHeight="1" x14ac:dyDescent="0.15">
      <c r="A42" s="22" t="str">
        <f>IF(MAX([1]令和3年度契約状況調査票!C41:C286)&gt;=ROW()-5,ROW()-5,"")</f>
        <v/>
      </c>
      <c r="B42" s="23" t="str">
        <f>IF(A42="","",VLOOKUP(A42,[1]令和3年度契約状況調査票!$C:$AR,7,FALSE))</f>
        <v/>
      </c>
      <c r="C42" s="24" t="str">
        <f>IF(A42="","",VLOOKUP(A42,[1]令和3年度契約状況調査票!$C:$AR,8,FALSE))</f>
        <v/>
      </c>
      <c r="D42" s="25" t="str">
        <f>IF(A42="","",VLOOKUP(A42,[1]令和3年度契約状況調査票!$C:$AR,11,FALSE))</f>
        <v/>
      </c>
      <c r="E42" s="23" t="str">
        <f>IF(A42="","",VLOOKUP(A42,[1]令和3年度契約状況調査票!$C:$AR,12,FALSE))</f>
        <v/>
      </c>
      <c r="F42" s="26" t="str">
        <f>IF(A42="","",VLOOKUP(A42,[1]令和3年度契約状況調査票!$C:$AR,13,FALSE))</f>
        <v/>
      </c>
      <c r="G42" s="27" t="str">
        <f>IF(A42="","",IF(VLOOKUP(A42,[1]令和3年度契約状況調査票!$C:$AR,14,FALSE)="②一般競争入札（総合評価方式）","一般競争入札"&amp;CHAR(10)&amp;"（総合評価方式）","一般競争入札"))</f>
        <v/>
      </c>
      <c r="H42" s="28" t="str">
        <f>IF(A42="","",IF(VLOOKUP(A42,[1]令和3年度契約状況調査票!$C:$AR,16,FALSE)="他官署で調達手続きを実施のため","他官署で調達手続きを実施のため",IF(VLOOKUP(A42,[1]令和3年度契約状況調査票!$C:$AR,23,FALSE)="②同種の他の契約の予定価格を類推されるおそれがあるため公表しない","同種の他の契約の予定価格を類推されるおそれがあるため公表しない",IF(VLOOKUP(A42,[1]令和3年度契約状況調査票!$C:$AR,23,FALSE)="－","－",IF(VLOOKUP(A42,[1]令和3年度契約状況調査票!$C:$AR,9,FALSE)&lt;&gt;"",TEXT(VLOOKUP(A42,[1]令和3年度契約状況調査票!$C:$AR,16,FALSE),"#,##0円")&amp;CHAR(10)&amp;"(A)",VLOOKUP(A42,[1]令和3年度契約状況調査票!$C:$AR,16,FALSE))))))</f>
        <v/>
      </c>
      <c r="I42" s="28" t="str">
        <f>IF(A42="","",VLOOKUP(A42,[1]令和3年度契約状況調査票!$C:$AR,17,FALSE))</f>
        <v/>
      </c>
      <c r="J42" s="29" t="str">
        <f>IF(A42="","",IF(VLOOKUP(A42,[1]令和3年度契約状況調査票!$C:$AR,16,FALSE)="他官署で調達手続きを実施のため","－",IF(VLOOKUP(A42,[1]令和3年度契約状況調査票!$C:$AR,23,FALSE)="②同種の他の契約の予定価格を類推されるおそれがあるため公表しない","－",IF(VLOOKUP(A42,[1]令和3年度契約状況調査票!$C:$AR,23,FALSE)="－","－",IF(VLOOKUP(A42,[1]令和3年度契約状況調査票!$C:$AR,9,FALSE)&lt;&gt;"",TEXT(VLOOKUP(A42,[1]令和3年度契約状況調査票!$C:$AR,19,FALSE),"#.0%")&amp;CHAR(10)&amp;"(B/A×100)",VLOOKUP(A42,[1]令和3年度契約状況調査票!$C:$AR,19,FALSE))))))</f>
        <v/>
      </c>
      <c r="K42" s="30" t="str">
        <f>IF(A42="","",IF(VLOOKUP(A42,[1]令和3年度契約状況調査票!$C:$AR,29,FALSE)="①公益社団法人","公社",IF(VLOOKUP(A42,[1]令和3年度契約状況調査票!$C:$AR,29,FALSE)="②公益財団法人","公財","")))</f>
        <v/>
      </c>
      <c r="L42" s="30" t="str">
        <f>IF(A42="","",VLOOKUP(A42,[1]令和3年度契約状況調査票!$C:$AR,30,FALSE))</f>
        <v/>
      </c>
      <c r="M42" s="31" t="str">
        <f>IF(A42="","",IF(VLOOKUP(A42,[1]令和3年度契約状況調査票!$C:$AR,30,FALSE)="国所管",VLOOKUP(A42,[1]令和3年度契約状況調査票!$C:$AR,24,FALSE),""))</f>
        <v/>
      </c>
      <c r="N42" s="32" t="str">
        <f>IF(A42="","",IF(AND(P42="○",O42="分担契約/単価契約"),"単価契約"&amp;CHAR(10)&amp;"予定調達総額 "&amp;TEXT(VLOOKUP(A42,[1]令和3年度契約状況調査票!$C:$AR,18,FALSE),"#,##0円")&amp;"(B)"&amp;CHAR(10)&amp;"分担契約"&amp;CHAR(10)&amp;VLOOKUP(A42,[1]令和3年度契約状況調査票!$C:$AR,34,FALSE),IF(AND(P42="○",O42="分担契約"),"分担契約"&amp;CHAR(10)&amp;"契約総額 "&amp;TEXT(VLOOKUP(A42,[1]令和3年度契約状況調査票!$C:$AR,18,FALSE),"#,##0円")&amp;"(B)"&amp;CHAR(10)&amp;VLOOKUP(A42,[1]令和3年度契約状況調査票!$C:$AR,34,FALSE),(IF(O42="分担契約/単価契約","単価契約"&amp;CHAR(10)&amp;"予定調達総額 "&amp;TEXT(VLOOKUP(A42,[1]令和3年度契約状況調査票!$C:$AR,18,FALSE),"#,##0円")&amp;CHAR(10)&amp;"分担契約"&amp;CHAR(10)&amp;VLOOKUP(A42,[1]令和3年度契約状況調査票!$C:$AR,34,FALSE),IF(O42="分担契約","分担契約"&amp;CHAR(10)&amp;"契約総額 "&amp;TEXT(VLOOKUP(A42,[1]令和3年度契約状況調査票!$C:$AR,18,FALSE),"#,##0円")&amp;CHAR(10)&amp;VLOOKUP(A42,[1]令和3年度契約状況調査票!$C:$AR,34,FALSE),IF(O42="単価契約","単価契約"&amp;CHAR(10)&amp;"予定調達総額 "&amp;TEXT(VLOOKUP(A42,[1]令和3年度契約状況調査票!$C:$AR,18,FALSE),"#,##0円")&amp;CHAR(10)&amp;VLOOKUP(A42,[1]令和3年度契約状況調査票!$C:$AR,34,FALSE),VLOOKUP(A42,[1]令和3年度契約状況調査票!$C:$AR,34,FALSE))))))))</f>
        <v/>
      </c>
      <c r="O42" s="21" t="str">
        <f>IF(A42="","",VLOOKUP(A42,[1]令和3年度契約状況調査票!$C:$BY,55,FALSE))</f>
        <v/>
      </c>
      <c r="P42" s="21" t="str">
        <f>IF(A42="","",IF(VLOOKUP(A42,[1]令和3年度契約状況調査票!$C:$AR,16,FALSE)="他官署で調達手続きを実施のため","×",IF(VLOOKUP(A42,[1]令和3年度契約状況調査票!$C:$AR,23,FALSE)="②同種の他の契約の予定価格を類推されるおそれがあるため公表しない","×","○")))</f>
        <v/>
      </c>
    </row>
    <row r="43" spans="1:16" s="21" customFormat="1" ht="60" customHeight="1" x14ac:dyDescent="0.15">
      <c r="A43" s="22" t="str">
        <f>IF(MAX([1]令和3年度契約状況調査票!C42:C287)&gt;=ROW()-5,ROW()-5,"")</f>
        <v/>
      </c>
      <c r="B43" s="23" t="str">
        <f>IF(A43="","",VLOOKUP(A43,[1]令和3年度契約状況調査票!$C:$AR,7,FALSE))</f>
        <v/>
      </c>
      <c r="C43" s="24" t="str">
        <f>IF(A43="","",VLOOKUP(A43,[1]令和3年度契約状況調査票!$C:$AR,8,FALSE))</f>
        <v/>
      </c>
      <c r="D43" s="25" t="str">
        <f>IF(A43="","",VLOOKUP(A43,[1]令和3年度契約状況調査票!$C:$AR,11,FALSE))</f>
        <v/>
      </c>
      <c r="E43" s="23" t="str">
        <f>IF(A43="","",VLOOKUP(A43,[1]令和3年度契約状況調査票!$C:$AR,12,FALSE))</f>
        <v/>
      </c>
      <c r="F43" s="26" t="str">
        <f>IF(A43="","",VLOOKUP(A43,[1]令和3年度契約状況調査票!$C:$AR,13,FALSE))</f>
        <v/>
      </c>
      <c r="G43" s="27" t="str">
        <f>IF(A43="","",IF(VLOOKUP(A43,[1]令和3年度契約状況調査票!$C:$AR,14,FALSE)="②一般競争入札（総合評価方式）","一般競争入札"&amp;CHAR(10)&amp;"（総合評価方式）","一般競争入札"))</f>
        <v/>
      </c>
      <c r="H43" s="28" t="str">
        <f>IF(A43="","",IF(VLOOKUP(A43,[1]令和3年度契約状況調査票!$C:$AR,16,FALSE)="他官署で調達手続きを実施のため","他官署で調達手続きを実施のため",IF(VLOOKUP(A43,[1]令和3年度契約状況調査票!$C:$AR,23,FALSE)="②同種の他の契約の予定価格を類推されるおそれがあるため公表しない","同種の他の契約の予定価格を類推されるおそれがあるため公表しない",IF(VLOOKUP(A43,[1]令和3年度契約状況調査票!$C:$AR,23,FALSE)="－","－",IF(VLOOKUP(A43,[1]令和3年度契約状況調査票!$C:$AR,9,FALSE)&lt;&gt;"",TEXT(VLOOKUP(A43,[1]令和3年度契約状況調査票!$C:$AR,16,FALSE),"#,##0円")&amp;CHAR(10)&amp;"(A)",VLOOKUP(A43,[1]令和3年度契約状況調査票!$C:$AR,16,FALSE))))))</f>
        <v/>
      </c>
      <c r="I43" s="28" t="str">
        <f>IF(A43="","",VLOOKUP(A43,[1]令和3年度契約状況調査票!$C:$AR,17,FALSE))</f>
        <v/>
      </c>
      <c r="J43" s="29" t="str">
        <f>IF(A43="","",IF(VLOOKUP(A43,[1]令和3年度契約状況調査票!$C:$AR,16,FALSE)="他官署で調達手続きを実施のため","－",IF(VLOOKUP(A43,[1]令和3年度契約状況調査票!$C:$AR,23,FALSE)="②同種の他の契約の予定価格を類推されるおそれがあるため公表しない","－",IF(VLOOKUP(A43,[1]令和3年度契約状況調査票!$C:$AR,23,FALSE)="－","－",IF(VLOOKUP(A43,[1]令和3年度契約状況調査票!$C:$AR,9,FALSE)&lt;&gt;"",TEXT(VLOOKUP(A43,[1]令和3年度契約状況調査票!$C:$AR,19,FALSE),"#.0%")&amp;CHAR(10)&amp;"(B/A×100)",VLOOKUP(A43,[1]令和3年度契約状況調査票!$C:$AR,19,FALSE))))))</f>
        <v/>
      </c>
      <c r="K43" s="30" t="str">
        <f>IF(A43="","",IF(VLOOKUP(A43,[1]令和3年度契約状況調査票!$C:$AR,29,FALSE)="①公益社団法人","公社",IF(VLOOKUP(A43,[1]令和3年度契約状況調査票!$C:$AR,29,FALSE)="②公益財団法人","公財","")))</f>
        <v/>
      </c>
      <c r="L43" s="30" t="str">
        <f>IF(A43="","",VLOOKUP(A43,[1]令和3年度契約状況調査票!$C:$AR,30,FALSE))</f>
        <v/>
      </c>
      <c r="M43" s="31" t="str">
        <f>IF(A43="","",IF(VLOOKUP(A43,[1]令和3年度契約状況調査票!$C:$AR,30,FALSE)="国所管",VLOOKUP(A43,[1]令和3年度契約状況調査票!$C:$AR,24,FALSE),""))</f>
        <v/>
      </c>
      <c r="N43" s="32" t="str">
        <f>IF(A43="","",IF(AND(P43="○",O43="分担契約/単価契約"),"単価契約"&amp;CHAR(10)&amp;"予定調達総額 "&amp;TEXT(VLOOKUP(A43,[1]令和3年度契約状況調査票!$C:$AR,18,FALSE),"#,##0円")&amp;"(B)"&amp;CHAR(10)&amp;"分担契約"&amp;CHAR(10)&amp;VLOOKUP(A43,[1]令和3年度契約状況調査票!$C:$AR,34,FALSE),IF(AND(P43="○",O43="分担契約"),"分担契約"&amp;CHAR(10)&amp;"契約総額 "&amp;TEXT(VLOOKUP(A43,[1]令和3年度契約状況調査票!$C:$AR,18,FALSE),"#,##0円")&amp;"(B)"&amp;CHAR(10)&amp;VLOOKUP(A43,[1]令和3年度契約状況調査票!$C:$AR,34,FALSE),(IF(O43="分担契約/単価契約","単価契約"&amp;CHAR(10)&amp;"予定調達総額 "&amp;TEXT(VLOOKUP(A43,[1]令和3年度契約状況調査票!$C:$AR,18,FALSE),"#,##0円")&amp;CHAR(10)&amp;"分担契約"&amp;CHAR(10)&amp;VLOOKUP(A43,[1]令和3年度契約状況調査票!$C:$AR,34,FALSE),IF(O43="分担契約","分担契約"&amp;CHAR(10)&amp;"契約総額 "&amp;TEXT(VLOOKUP(A43,[1]令和3年度契約状況調査票!$C:$AR,18,FALSE),"#,##0円")&amp;CHAR(10)&amp;VLOOKUP(A43,[1]令和3年度契約状況調査票!$C:$AR,34,FALSE),IF(O43="単価契約","単価契約"&amp;CHAR(10)&amp;"予定調達総額 "&amp;TEXT(VLOOKUP(A43,[1]令和3年度契約状況調査票!$C:$AR,18,FALSE),"#,##0円")&amp;CHAR(10)&amp;VLOOKUP(A43,[1]令和3年度契約状況調査票!$C:$AR,34,FALSE),VLOOKUP(A43,[1]令和3年度契約状況調査票!$C:$AR,34,FALSE))))))))</f>
        <v/>
      </c>
      <c r="O43" s="21" t="str">
        <f>IF(A43="","",VLOOKUP(A43,[1]令和3年度契約状況調査票!$C:$BY,55,FALSE))</f>
        <v/>
      </c>
      <c r="P43" s="21" t="str">
        <f>IF(A43="","",IF(VLOOKUP(A43,[1]令和3年度契約状況調査票!$C:$AR,16,FALSE)="他官署で調達手続きを実施のため","×",IF(VLOOKUP(A43,[1]令和3年度契約状況調査票!$C:$AR,23,FALSE)="②同種の他の契約の予定価格を類推されるおそれがあるため公表しない","×","○")))</f>
        <v/>
      </c>
    </row>
    <row r="44" spans="1:16" s="21" customFormat="1" ht="60" customHeight="1" x14ac:dyDescent="0.15">
      <c r="A44" s="22" t="str">
        <f>IF(MAX([1]令和3年度契約状況調査票!C43:C288)&gt;=ROW()-5,ROW()-5,"")</f>
        <v/>
      </c>
      <c r="B44" s="23" t="str">
        <f>IF(A44="","",VLOOKUP(A44,[1]令和3年度契約状況調査票!$C:$AR,7,FALSE))</f>
        <v/>
      </c>
      <c r="C44" s="24" t="str">
        <f>IF(A44="","",VLOOKUP(A44,[1]令和3年度契約状況調査票!$C:$AR,8,FALSE))</f>
        <v/>
      </c>
      <c r="D44" s="25" t="str">
        <f>IF(A44="","",VLOOKUP(A44,[1]令和3年度契約状況調査票!$C:$AR,11,FALSE))</f>
        <v/>
      </c>
      <c r="E44" s="23" t="str">
        <f>IF(A44="","",VLOOKUP(A44,[1]令和3年度契約状況調査票!$C:$AR,12,FALSE))</f>
        <v/>
      </c>
      <c r="F44" s="26" t="str">
        <f>IF(A44="","",VLOOKUP(A44,[1]令和3年度契約状況調査票!$C:$AR,13,FALSE))</f>
        <v/>
      </c>
      <c r="G44" s="27" t="str">
        <f>IF(A44="","",IF(VLOOKUP(A44,[1]令和3年度契約状況調査票!$C:$AR,14,FALSE)="②一般競争入札（総合評価方式）","一般競争入札"&amp;CHAR(10)&amp;"（総合評価方式）","一般競争入札"))</f>
        <v/>
      </c>
      <c r="H44" s="28" t="str">
        <f>IF(A44="","",IF(VLOOKUP(A44,[1]令和3年度契約状況調査票!$C:$AR,16,FALSE)="他官署で調達手続きを実施のため","他官署で調達手続きを実施のため",IF(VLOOKUP(A44,[1]令和3年度契約状況調査票!$C:$AR,23,FALSE)="②同種の他の契約の予定価格を類推されるおそれがあるため公表しない","同種の他の契約の予定価格を類推されるおそれがあるため公表しない",IF(VLOOKUP(A44,[1]令和3年度契約状況調査票!$C:$AR,23,FALSE)="－","－",IF(VLOOKUP(A44,[1]令和3年度契約状況調査票!$C:$AR,9,FALSE)&lt;&gt;"",TEXT(VLOOKUP(A44,[1]令和3年度契約状況調査票!$C:$AR,16,FALSE),"#,##0円")&amp;CHAR(10)&amp;"(A)",VLOOKUP(A44,[1]令和3年度契約状況調査票!$C:$AR,16,FALSE))))))</f>
        <v/>
      </c>
      <c r="I44" s="28" t="str">
        <f>IF(A44="","",VLOOKUP(A44,[1]令和3年度契約状況調査票!$C:$AR,17,FALSE))</f>
        <v/>
      </c>
      <c r="J44" s="29" t="str">
        <f>IF(A44="","",IF(VLOOKUP(A44,[1]令和3年度契約状況調査票!$C:$AR,16,FALSE)="他官署で調達手続きを実施のため","－",IF(VLOOKUP(A44,[1]令和3年度契約状況調査票!$C:$AR,23,FALSE)="②同種の他の契約の予定価格を類推されるおそれがあるため公表しない","－",IF(VLOOKUP(A44,[1]令和3年度契約状況調査票!$C:$AR,23,FALSE)="－","－",IF(VLOOKUP(A44,[1]令和3年度契約状況調査票!$C:$AR,9,FALSE)&lt;&gt;"",TEXT(VLOOKUP(A44,[1]令和3年度契約状況調査票!$C:$AR,19,FALSE),"#.0%")&amp;CHAR(10)&amp;"(B/A×100)",VLOOKUP(A44,[1]令和3年度契約状況調査票!$C:$AR,19,FALSE))))))</f>
        <v/>
      </c>
      <c r="K44" s="30" t="str">
        <f>IF(A44="","",IF(VLOOKUP(A44,[1]令和3年度契約状況調査票!$C:$AR,29,FALSE)="①公益社団法人","公社",IF(VLOOKUP(A44,[1]令和3年度契約状況調査票!$C:$AR,29,FALSE)="②公益財団法人","公財","")))</f>
        <v/>
      </c>
      <c r="L44" s="30" t="str">
        <f>IF(A44="","",VLOOKUP(A44,[1]令和3年度契約状況調査票!$C:$AR,30,FALSE))</f>
        <v/>
      </c>
      <c r="M44" s="31" t="str">
        <f>IF(A44="","",IF(VLOOKUP(A44,[1]令和3年度契約状況調査票!$C:$AR,30,FALSE)="国所管",VLOOKUP(A44,[1]令和3年度契約状況調査票!$C:$AR,24,FALSE),""))</f>
        <v/>
      </c>
      <c r="N44" s="32" t="str">
        <f>IF(A44="","",IF(AND(P44="○",O44="分担契約/単価契約"),"単価契約"&amp;CHAR(10)&amp;"予定調達総額 "&amp;TEXT(VLOOKUP(A44,[1]令和3年度契約状況調査票!$C:$AR,18,FALSE),"#,##0円")&amp;"(B)"&amp;CHAR(10)&amp;"分担契約"&amp;CHAR(10)&amp;VLOOKUP(A44,[1]令和3年度契約状況調査票!$C:$AR,34,FALSE),IF(AND(P44="○",O44="分担契約"),"分担契約"&amp;CHAR(10)&amp;"契約総額 "&amp;TEXT(VLOOKUP(A44,[1]令和3年度契約状況調査票!$C:$AR,18,FALSE),"#,##0円")&amp;"(B)"&amp;CHAR(10)&amp;VLOOKUP(A44,[1]令和3年度契約状況調査票!$C:$AR,34,FALSE),(IF(O44="分担契約/単価契約","単価契約"&amp;CHAR(10)&amp;"予定調達総額 "&amp;TEXT(VLOOKUP(A44,[1]令和3年度契約状況調査票!$C:$AR,18,FALSE),"#,##0円")&amp;CHAR(10)&amp;"分担契約"&amp;CHAR(10)&amp;VLOOKUP(A44,[1]令和3年度契約状況調査票!$C:$AR,34,FALSE),IF(O44="分担契約","分担契約"&amp;CHAR(10)&amp;"契約総額 "&amp;TEXT(VLOOKUP(A44,[1]令和3年度契約状況調査票!$C:$AR,18,FALSE),"#,##0円")&amp;CHAR(10)&amp;VLOOKUP(A44,[1]令和3年度契約状況調査票!$C:$AR,34,FALSE),IF(O44="単価契約","単価契約"&amp;CHAR(10)&amp;"予定調達総額 "&amp;TEXT(VLOOKUP(A44,[1]令和3年度契約状況調査票!$C:$AR,18,FALSE),"#,##0円")&amp;CHAR(10)&amp;VLOOKUP(A44,[1]令和3年度契約状況調査票!$C:$AR,34,FALSE),VLOOKUP(A44,[1]令和3年度契約状況調査票!$C:$AR,34,FALSE))))))))</f>
        <v/>
      </c>
      <c r="O44" s="21" t="str">
        <f>IF(A44="","",VLOOKUP(A44,[1]令和3年度契約状況調査票!$C:$BY,55,FALSE))</f>
        <v/>
      </c>
      <c r="P44" s="21" t="str">
        <f>IF(A44="","",IF(VLOOKUP(A44,[1]令和3年度契約状況調査票!$C:$AR,16,FALSE)="他官署で調達手続きを実施のため","×",IF(VLOOKUP(A44,[1]令和3年度契約状況調査票!$C:$AR,23,FALSE)="②同種の他の契約の予定価格を類推されるおそれがあるため公表しない","×","○")))</f>
        <v/>
      </c>
    </row>
    <row r="45" spans="1:16" s="21" customFormat="1" ht="60" customHeight="1" x14ac:dyDescent="0.15">
      <c r="A45" s="22" t="str">
        <f>IF(MAX([1]令和3年度契約状況調査票!C44:C289)&gt;=ROW()-5,ROW()-5,"")</f>
        <v/>
      </c>
      <c r="B45" s="23" t="str">
        <f>IF(A45="","",VLOOKUP(A45,[1]令和3年度契約状況調査票!$C:$AR,7,FALSE))</f>
        <v/>
      </c>
      <c r="C45" s="24" t="str">
        <f>IF(A45="","",VLOOKUP(A45,[1]令和3年度契約状況調査票!$C:$AR,8,FALSE))</f>
        <v/>
      </c>
      <c r="D45" s="25" t="str">
        <f>IF(A45="","",VLOOKUP(A45,[1]令和3年度契約状況調査票!$C:$AR,11,FALSE))</f>
        <v/>
      </c>
      <c r="E45" s="23" t="str">
        <f>IF(A45="","",VLOOKUP(A45,[1]令和3年度契約状況調査票!$C:$AR,12,FALSE))</f>
        <v/>
      </c>
      <c r="F45" s="26" t="str">
        <f>IF(A45="","",VLOOKUP(A45,[1]令和3年度契約状況調査票!$C:$AR,13,FALSE))</f>
        <v/>
      </c>
      <c r="G45" s="27" t="str">
        <f>IF(A45="","",IF(VLOOKUP(A45,[1]令和3年度契約状況調査票!$C:$AR,14,FALSE)="②一般競争入札（総合評価方式）","一般競争入札"&amp;CHAR(10)&amp;"（総合評価方式）","一般競争入札"))</f>
        <v/>
      </c>
      <c r="H45" s="28" t="str">
        <f>IF(A45="","",IF(VLOOKUP(A45,[1]令和3年度契約状況調査票!$C:$AR,16,FALSE)="他官署で調達手続きを実施のため","他官署で調達手続きを実施のため",IF(VLOOKUP(A45,[1]令和3年度契約状況調査票!$C:$AR,23,FALSE)="②同種の他の契約の予定価格を類推されるおそれがあるため公表しない","同種の他の契約の予定価格を類推されるおそれがあるため公表しない",IF(VLOOKUP(A45,[1]令和3年度契約状況調査票!$C:$AR,23,FALSE)="－","－",IF(VLOOKUP(A45,[1]令和3年度契約状況調査票!$C:$AR,9,FALSE)&lt;&gt;"",TEXT(VLOOKUP(A45,[1]令和3年度契約状況調査票!$C:$AR,16,FALSE),"#,##0円")&amp;CHAR(10)&amp;"(A)",VLOOKUP(A45,[1]令和3年度契約状況調査票!$C:$AR,16,FALSE))))))</f>
        <v/>
      </c>
      <c r="I45" s="28" t="str">
        <f>IF(A45="","",VLOOKUP(A45,[1]令和3年度契約状況調査票!$C:$AR,17,FALSE))</f>
        <v/>
      </c>
      <c r="J45" s="29" t="str">
        <f>IF(A45="","",IF(VLOOKUP(A45,[1]令和3年度契約状況調査票!$C:$AR,16,FALSE)="他官署で調達手続きを実施のため","－",IF(VLOOKUP(A45,[1]令和3年度契約状況調査票!$C:$AR,23,FALSE)="②同種の他の契約の予定価格を類推されるおそれがあるため公表しない","－",IF(VLOOKUP(A45,[1]令和3年度契約状況調査票!$C:$AR,23,FALSE)="－","－",IF(VLOOKUP(A45,[1]令和3年度契約状況調査票!$C:$AR,9,FALSE)&lt;&gt;"",TEXT(VLOOKUP(A45,[1]令和3年度契約状況調査票!$C:$AR,19,FALSE),"#.0%")&amp;CHAR(10)&amp;"(B/A×100)",VLOOKUP(A45,[1]令和3年度契約状況調査票!$C:$AR,19,FALSE))))))</f>
        <v/>
      </c>
      <c r="K45" s="30" t="str">
        <f>IF(A45="","",IF(VLOOKUP(A45,[1]令和3年度契約状況調査票!$C:$AR,29,FALSE)="①公益社団法人","公社",IF(VLOOKUP(A45,[1]令和3年度契約状況調査票!$C:$AR,29,FALSE)="②公益財団法人","公財","")))</f>
        <v/>
      </c>
      <c r="L45" s="30" t="str">
        <f>IF(A45="","",VLOOKUP(A45,[1]令和3年度契約状況調査票!$C:$AR,30,FALSE))</f>
        <v/>
      </c>
      <c r="M45" s="31" t="str">
        <f>IF(A45="","",IF(VLOOKUP(A45,[1]令和3年度契約状況調査票!$C:$AR,30,FALSE)="国所管",VLOOKUP(A45,[1]令和3年度契約状況調査票!$C:$AR,24,FALSE),""))</f>
        <v/>
      </c>
      <c r="N45" s="32" t="str">
        <f>IF(A45="","",IF(AND(P45="○",O45="分担契約/単価契約"),"単価契約"&amp;CHAR(10)&amp;"予定調達総額 "&amp;TEXT(VLOOKUP(A45,[1]令和3年度契約状況調査票!$C:$AR,18,FALSE),"#,##0円")&amp;"(B)"&amp;CHAR(10)&amp;"分担契約"&amp;CHAR(10)&amp;VLOOKUP(A45,[1]令和3年度契約状況調査票!$C:$AR,34,FALSE),IF(AND(P45="○",O45="分担契約"),"分担契約"&amp;CHAR(10)&amp;"契約総額 "&amp;TEXT(VLOOKUP(A45,[1]令和3年度契約状況調査票!$C:$AR,18,FALSE),"#,##0円")&amp;"(B)"&amp;CHAR(10)&amp;VLOOKUP(A45,[1]令和3年度契約状況調査票!$C:$AR,34,FALSE),(IF(O45="分担契約/単価契約","単価契約"&amp;CHAR(10)&amp;"予定調達総額 "&amp;TEXT(VLOOKUP(A45,[1]令和3年度契約状況調査票!$C:$AR,18,FALSE),"#,##0円")&amp;CHAR(10)&amp;"分担契約"&amp;CHAR(10)&amp;VLOOKUP(A45,[1]令和3年度契約状況調査票!$C:$AR,34,FALSE),IF(O45="分担契約","分担契約"&amp;CHAR(10)&amp;"契約総額 "&amp;TEXT(VLOOKUP(A45,[1]令和3年度契約状況調査票!$C:$AR,18,FALSE),"#,##0円")&amp;CHAR(10)&amp;VLOOKUP(A45,[1]令和3年度契約状況調査票!$C:$AR,34,FALSE),IF(O45="単価契約","単価契約"&amp;CHAR(10)&amp;"予定調達総額 "&amp;TEXT(VLOOKUP(A45,[1]令和3年度契約状況調査票!$C:$AR,18,FALSE),"#,##0円")&amp;CHAR(10)&amp;VLOOKUP(A45,[1]令和3年度契約状況調査票!$C:$AR,34,FALSE),VLOOKUP(A45,[1]令和3年度契約状況調査票!$C:$AR,34,FALSE))))))))</f>
        <v/>
      </c>
      <c r="O45" s="21" t="str">
        <f>IF(A45="","",VLOOKUP(A45,[1]令和3年度契約状況調査票!$C:$BY,55,FALSE))</f>
        <v/>
      </c>
      <c r="P45" s="21" t="str">
        <f>IF(A45="","",IF(VLOOKUP(A45,[1]令和3年度契約状況調査票!$C:$AR,16,FALSE)="他官署で調達手続きを実施のため","×",IF(VLOOKUP(A45,[1]令和3年度契約状況調査票!$C:$AR,23,FALSE)="②同種の他の契約の予定価格を類推されるおそれがあるため公表しない","×","○")))</f>
        <v/>
      </c>
    </row>
    <row r="46" spans="1:16" s="21" customFormat="1" ht="60" customHeight="1" x14ac:dyDescent="0.15">
      <c r="A46" s="22" t="str">
        <f>IF(MAX([1]令和3年度契約状況調査票!C45:C290)&gt;=ROW()-5,ROW()-5,"")</f>
        <v/>
      </c>
      <c r="B46" s="23" t="str">
        <f>IF(A46="","",VLOOKUP(A46,[1]令和3年度契約状況調査票!$C:$AR,7,FALSE))</f>
        <v/>
      </c>
      <c r="C46" s="24" t="str">
        <f>IF(A46="","",VLOOKUP(A46,[1]令和3年度契約状況調査票!$C:$AR,8,FALSE))</f>
        <v/>
      </c>
      <c r="D46" s="25" t="str">
        <f>IF(A46="","",VLOOKUP(A46,[1]令和3年度契約状況調査票!$C:$AR,11,FALSE))</f>
        <v/>
      </c>
      <c r="E46" s="23" t="str">
        <f>IF(A46="","",VLOOKUP(A46,[1]令和3年度契約状況調査票!$C:$AR,12,FALSE))</f>
        <v/>
      </c>
      <c r="F46" s="26" t="str">
        <f>IF(A46="","",VLOOKUP(A46,[1]令和3年度契約状況調査票!$C:$AR,13,FALSE))</f>
        <v/>
      </c>
      <c r="G46" s="27" t="str">
        <f>IF(A46="","",IF(VLOOKUP(A46,[1]令和3年度契約状況調査票!$C:$AR,14,FALSE)="②一般競争入札（総合評価方式）","一般競争入札"&amp;CHAR(10)&amp;"（総合評価方式）","一般競争入札"))</f>
        <v/>
      </c>
      <c r="H46" s="28" t="str">
        <f>IF(A46="","",IF(VLOOKUP(A46,[1]令和3年度契約状況調査票!$C:$AR,16,FALSE)="他官署で調達手続きを実施のため","他官署で調達手続きを実施のため",IF(VLOOKUP(A46,[1]令和3年度契約状況調査票!$C:$AR,23,FALSE)="②同種の他の契約の予定価格を類推されるおそれがあるため公表しない","同種の他の契約の予定価格を類推されるおそれがあるため公表しない",IF(VLOOKUP(A46,[1]令和3年度契約状況調査票!$C:$AR,23,FALSE)="－","－",IF(VLOOKUP(A46,[1]令和3年度契約状況調査票!$C:$AR,9,FALSE)&lt;&gt;"",TEXT(VLOOKUP(A46,[1]令和3年度契約状況調査票!$C:$AR,16,FALSE),"#,##0円")&amp;CHAR(10)&amp;"(A)",VLOOKUP(A46,[1]令和3年度契約状況調査票!$C:$AR,16,FALSE))))))</f>
        <v/>
      </c>
      <c r="I46" s="28" t="str">
        <f>IF(A46="","",VLOOKUP(A46,[1]令和3年度契約状況調査票!$C:$AR,17,FALSE))</f>
        <v/>
      </c>
      <c r="J46" s="29" t="str">
        <f>IF(A46="","",IF(VLOOKUP(A46,[1]令和3年度契約状況調査票!$C:$AR,16,FALSE)="他官署で調達手続きを実施のため","－",IF(VLOOKUP(A46,[1]令和3年度契約状況調査票!$C:$AR,23,FALSE)="②同種の他の契約の予定価格を類推されるおそれがあるため公表しない","－",IF(VLOOKUP(A46,[1]令和3年度契約状況調査票!$C:$AR,23,FALSE)="－","－",IF(VLOOKUP(A46,[1]令和3年度契約状況調査票!$C:$AR,9,FALSE)&lt;&gt;"",TEXT(VLOOKUP(A46,[1]令和3年度契約状況調査票!$C:$AR,19,FALSE),"#.0%")&amp;CHAR(10)&amp;"(B/A×100)",VLOOKUP(A46,[1]令和3年度契約状況調査票!$C:$AR,19,FALSE))))))</f>
        <v/>
      </c>
      <c r="K46" s="30" t="str">
        <f>IF(A46="","",IF(VLOOKUP(A46,[1]令和3年度契約状況調査票!$C:$AR,29,FALSE)="①公益社団法人","公社",IF(VLOOKUP(A46,[1]令和3年度契約状況調査票!$C:$AR,29,FALSE)="②公益財団法人","公財","")))</f>
        <v/>
      </c>
      <c r="L46" s="30" t="str">
        <f>IF(A46="","",VLOOKUP(A46,[1]令和3年度契約状況調査票!$C:$AR,30,FALSE))</f>
        <v/>
      </c>
      <c r="M46" s="31" t="str">
        <f>IF(A46="","",IF(VLOOKUP(A46,[1]令和3年度契約状況調査票!$C:$AR,30,FALSE)="国所管",VLOOKUP(A46,[1]令和3年度契約状況調査票!$C:$AR,24,FALSE),""))</f>
        <v/>
      </c>
      <c r="N46" s="32" t="str">
        <f>IF(A46="","",IF(AND(P46="○",O46="分担契約/単価契約"),"単価契約"&amp;CHAR(10)&amp;"予定調達総額 "&amp;TEXT(VLOOKUP(A46,[1]令和3年度契約状況調査票!$C:$AR,18,FALSE),"#,##0円")&amp;"(B)"&amp;CHAR(10)&amp;"分担契約"&amp;CHAR(10)&amp;VLOOKUP(A46,[1]令和3年度契約状況調査票!$C:$AR,34,FALSE),IF(AND(P46="○",O46="分担契約"),"分担契約"&amp;CHAR(10)&amp;"契約総額 "&amp;TEXT(VLOOKUP(A46,[1]令和3年度契約状況調査票!$C:$AR,18,FALSE),"#,##0円")&amp;"(B)"&amp;CHAR(10)&amp;VLOOKUP(A46,[1]令和3年度契約状況調査票!$C:$AR,34,FALSE),(IF(O46="分担契約/単価契約","単価契約"&amp;CHAR(10)&amp;"予定調達総額 "&amp;TEXT(VLOOKUP(A46,[1]令和3年度契約状況調査票!$C:$AR,18,FALSE),"#,##0円")&amp;CHAR(10)&amp;"分担契約"&amp;CHAR(10)&amp;VLOOKUP(A46,[1]令和3年度契約状況調査票!$C:$AR,34,FALSE),IF(O46="分担契約","分担契約"&amp;CHAR(10)&amp;"契約総額 "&amp;TEXT(VLOOKUP(A46,[1]令和3年度契約状況調査票!$C:$AR,18,FALSE),"#,##0円")&amp;CHAR(10)&amp;VLOOKUP(A46,[1]令和3年度契約状況調査票!$C:$AR,34,FALSE),IF(O46="単価契約","単価契約"&amp;CHAR(10)&amp;"予定調達総額 "&amp;TEXT(VLOOKUP(A46,[1]令和3年度契約状況調査票!$C:$AR,18,FALSE),"#,##0円")&amp;CHAR(10)&amp;VLOOKUP(A46,[1]令和3年度契約状況調査票!$C:$AR,34,FALSE),VLOOKUP(A46,[1]令和3年度契約状況調査票!$C:$AR,34,FALSE))))))))</f>
        <v/>
      </c>
      <c r="O46" s="21" t="str">
        <f>IF(A46="","",VLOOKUP(A46,[1]令和3年度契約状況調査票!$C:$BY,55,FALSE))</f>
        <v/>
      </c>
      <c r="P46" s="21" t="str">
        <f>IF(A46="","",IF(VLOOKUP(A46,[1]令和3年度契約状況調査票!$C:$AR,16,FALSE)="他官署で調達手続きを実施のため","×",IF(VLOOKUP(A46,[1]令和3年度契約状況調査票!$C:$AR,23,FALSE)="②同種の他の契約の予定価格を類推されるおそれがあるため公表しない","×","○")))</f>
        <v/>
      </c>
    </row>
    <row r="47" spans="1:16" s="21" customFormat="1" ht="60" customHeight="1" x14ac:dyDescent="0.15">
      <c r="A47" s="22" t="str">
        <f>IF(MAX([1]令和3年度契約状況調査票!C46:C291)&gt;=ROW()-5,ROW()-5,"")</f>
        <v/>
      </c>
      <c r="B47" s="23" t="str">
        <f>IF(A47="","",VLOOKUP(A47,[1]令和3年度契約状況調査票!$C:$AR,7,FALSE))</f>
        <v/>
      </c>
      <c r="C47" s="24" t="str">
        <f>IF(A47="","",VLOOKUP(A47,[1]令和3年度契約状況調査票!$C:$AR,8,FALSE))</f>
        <v/>
      </c>
      <c r="D47" s="25" t="str">
        <f>IF(A47="","",VLOOKUP(A47,[1]令和3年度契約状況調査票!$C:$AR,11,FALSE))</f>
        <v/>
      </c>
      <c r="E47" s="23" t="str">
        <f>IF(A47="","",VLOOKUP(A47,[1]令和3年度契約状況調査票!$C:$AR,12,FALSE))</f>
        <v/>
      </c>
      <c r="F47" s="26" t="str">
        <f>IF(A47="","",VLOOKUP(A47,[1]令和3年度契約状況調査票!$C:$AR,13,FALSE))</f>
        <v/>
      </c>
      <c r="G47" s="27" t="str">
        <f>IF(A47="","",IF(VLOOKUP(A47,[1]令和3年度契約状況調査票!$C:$AR,14,FALSE)="②一般競争入札（総合評価方式）","一般競争入札"&amp;CHAR(10)&amp;"（総合評価方式）","一般競争入札"))</f>
        <v/>
      </c>
      <c r="H47" s="28" t="str">
        <f>IF(A47="","",IF(VLOOKUP(A47,[1]令和3年度契約状況調査票!$C:$AR,16,FALSE)="他官署で調達手続きを実施のため","他官署で調達手続きを実施のため",IF(VLOOKUP(A47,[1]令和3年度契約状況調査票!$C:$AR,23,FALSE)="②同種の他の契約の予定価格を類推されるおそれがあるため公表しない","同種の他の契約の予定価格を類推されるおそれがあるため公表しない",IF(VLOOKUP(A47,[1]令和3年度契約状況調査票!$C:$AR,23,FALSE)="－","－",IF(VLOOKUP(A47,[1]令和3年度契約状況調査票!$C:$AR,9,FALSE)&lt;&gt;"",TEXT(VLOOKUP(A47,[1]令和3年度契約状況調査票!$C:$AR,16,FALSE),"#,##0円")&amp;CHAR(10)&amp;"(A)",VLOOKUP(A47,[1]令和3年度契約状況調査票!$C:$AR,16,FALSE))))))</f>
        <v/>
      </c>
      <c r="I47" s="28" t="str">
        <f>IF(A47="","",VLOOKUP(A47,[1]令和3年度契約状況調査票!$C:$AR,17,FALSE))</f>
        <v/>
      </c>
      <c r="J47" s="29" t="str">
        <f>IF(A47="","",IF(VLOOKUP(A47,[1]令和3年度契約状況調査票!$C:$AR,16,FALSE)="他官署で調達手続きを実施のため","－",IF(VLOOKUP(A47,[1]令和3年度契約状況調査票!$C:$AR,23,FALSE)="②同種の他の契約の予定価格を類推されるおそれがあるため公表しない","－",IF(VLOOKUP(A47,[1]令和3年度契約状況調査票!$C:$AR,23,FALSE)="－","－",IF(VLOOKUP(A47,[1]令和3年度契約状況調査票!$C:$AR,9,FALSE)&lt;&gt;"",TEXT(VLOOKUP(A47,[1]令和3年度契約状況調査票!$C:$AR,19,FALSE),"#.0%")&amp;CHAR(10)&amp;"(B/A×100)",VLOOKUP(A47,[1]令和3年度契約状況調査票!$C:$AR,19,FALSE))))))</f>
        <v/>
      </c>
      <c r="K47" s="30" t="str">
        <f>IF(A47="","",IF(VLOOKUP(A47,[1]令和3年度契約状況調査票!$C:$AR,29,FALSE)="①公益社団法人","公社",IF(VLOOKUP(A47,[1]令和3年度契約状況調査票!$C:$AR,29,FALSE)="②公益財団法人","公財","")))</f>
        <v/>
      </c>
      <c r="L47" s="30" t="str">
        <f>IF(A47="","",VLOOKUP(A47,[1]令和3年度契約状況調査票!$C:$AR,30,FALSE))</f>
        <v/>
      </c>
      <c r="M47" s="31" t="str">
        <f>IF(A47="","",IF(VLOOKUP(A47,[1]令和3年度契約状況調査票!$C:$AR,30,FALSE)="国所管",VLOOKUP(A47,[1]令和3年度契約状況調査票!$C:$AR,24,FALSE),""))</f>
        <v/>
      </c>
      <c r="N47" s="32" t="str">
        <f>IF(A47="","",IF(AND(P47="○",O47="分担契約/単価契約"),"単価契約"&amp;CHAR(10)&amp;"予定調達総額 "&amp;TEXT(VLOOKUP(A47,[1]令和3年度契約状況調査票!$C:$AR,18,FALSE),"#,##0円")&amp;"(B)"&amp;CHAR(10)&amp;"分担契約"&amp;CHAR(10)&amp;VLOOKUP(A47,[1]令和3年度契約状況調査票!$C:$AR,34,FALSE),IF(AND(P47="○",O47="分担契約"),"分担契約"&amp;CHAR(10)&amp;"契約総額 "&amp;TEXT(VLOOKUP(A47,[1]令和3年度契約状況調査票!$C:$AR,18,FALSE),"#,##0円")&amp;"(B)"&amp;CHAR(10)&amp;VLOOKUP(A47,[1]令和3年度契約状況調査票!$C:$AR,34,FALSE),(IF(O47="分担契約/単価契約","単価契約"&amp;CHAR(10)&amp;"予定調達総額 "&amp;TEXT(VLOOKUP(A47,[1]令和3年度契約状況調査票!$C:$AR,18,FALSE),"#,##0円")&amp;CHAR(10)&amp;"分担契約"&amp;CHAR(10)&amp;VLOOKUP(A47,[1]令和3年度契約状況調査票!$C:$AR,34,FALSE),IF(O47="分担契約","分担契約"&amp;CHAR(10)&amp;"契約総額 "&amp;TEXT(VLOOKUP(A47,[1]令和3年度契約状況調査票!$C:$AR,18,FALSE),"#,##0円")&amp;CHAR(10)&amp;VLOOKUP(A47,[1]令和3年度契約状況調査票!$C:$AR,34,FALSE),IF(O47="単価契約","単価契約"&amp;CHAR(10)&amp;"予定調達総額 "&amp;TEXT(VLOOKUP(A47,[1]令和3年度契約状況調査票!$C:$AR,18,FALSE),"#,##0円")&amp;CHAR(10)&amp;VLOOKUP(A47,[1]令和3年度契約状況調査票!$C:$AR,34,FALSE),VLOOKUP(A47,[1]令和3年度契約状況調査票!$C:$AR,34,FALSE))))))))</f>
        <v/>
      </c>
      <c r="O47" s="21" t="str">
        <f>IF(A47="","",VLOOKUP(A47,[1]令和3年度契約状況調査票!$C:$BY,55,FALSE))</f>
        <v/>
      </c>
      <c r="P47" s="21" t="str">
        <f>IF(A47="","",IF(VLOOKUP(A47,[1]令和3年度契約状況調査票!$C:$AR,16,FALSE)="他官署で調達手続きを実施のため","×",IF(VLOOKUP(A47,[1]令和3年度契約状況調査票!$C:$AR,23,FALSE)="②同種の他の契約の予定価格を類推されるおそれがあるため公表しない","×","○")))</f>
        <v/>
      </c>
    </row>
    <row r="48" spans="1:16" s="21" customFormat="1" ht="60" customHeight="1" x14ac:dyDescent="0.15">
      <c r="A48" s="22" t="str">
        <f>IF(MAX([1]令和3年度契約状況調査票!C47:C292)&gt;=ROW()-5,ROW()-5,"")</f>
        <v/>
      </c>
      <c r="B48" s="23" t="str">
        <f>IF(A48="","",VLOOKUP(A48,[1]令和3年度契約状況調査票!$C:$AR,7,FALSE))</f>
        <v/>
      </c>
      <c r="C48" s="24" t="str">
        <f>IF(A48="","",VLOOKUP(A48,[1]令和3年度契約状況調査票!$C:$AR,8,FALSE))</f>
        <v/>
      </c>
      <c r="D48" s="25" t="str">
        <f>IF(A48="","",VLOOKUP(A48,[1]令和3年度契約状況調査票!$C:$AR,11,FALSE))</f>
        <v/>
      </c>
      <c r="E48" s="23" t="str">
        <f>IF(A48="","",VLOOKUP(A48,[1]令和3年度契約状況調査票!$C:$AR,12,FALSE))</f>
        <v/>
      </c>
      <c r="F48" s="26" t="str">
        <f>IF(A48="","",VLOOKUP(A48,[1]令和3年度契約状況調査票!$C:$AR,13,FALSE))</f>
        <v/>
      </c>
      <c r="G48" s="27" t="str">
        <f>IF(A48="","",IF(VLOOKUP(A48,[1]令和3年度契約状況調査票!$C:$AR,14,FALSE)="②一般競争入札（総合評価方式）","一般競争入札"&amp;CHAR(10)&amp;"（総合評価方式）","一般競争入札"))</f>
        <v/>
      </c>
      <c r="H48" s="28" t="str">
        <f>IF(A48="","",IF(VLOOKUP(A48,[1]令和3年度契約状況調査票!$C:$AR,16,FALSE)="他官署で調達手続きを実施のため","他官署で調達手続きを実施のため",IF(VLOOKUP(A48,[1]令和3年度契約状況調査票!$C:$AR,23,FALSE)="②同種の他の契約の予定価格を類推されるおそれがあるため公表しない","同種の他の契約の予定価格を類推されるおそれがあるため公表しない",IF(VLOOKUP(A48,[1]令和3年度契約状況調査票!$C:$AR,23,FALSE)="－","－",IF(VLOOKUP(A48,[1]令和3年度契約状況調査票!$C:$AR,9,FALSE)&lt;&gt;"",TEXT(VLOOKUP(A48,[1]令和3年度契約状況調査票!$C:$AR,16,FALSE),"#,##0円")&amp;CHAR(10)&amp;"(A)",VLOOKUP(A48,[1]令和3年度契約状況調査票!$C:$AR,16,FALSE))))))</f>
        <v/>
      </c>
      <c r="I48" s="28" t="str">
        <f>IF(A48="","",VLOOKUP(A48,[1]令和3年度契約状況調査票!$C:$AR,17,FALSE))</f>
        <v/>
      </c>
      <c r="J48" s="29" t="str">
        <f>IF(A48="","",IF(VLOOKUP(A48,[1]令和3年度契約状況調査票!$C:$AR,16,FALSE)="他官署で調達手続きを実施のため","－",IF(VLOOKUP(A48,[1]令和3年度契約状況調査票!$C:$AR,23,FALSE)="②同種の他の契約の予定価格を類推されるおそれがあるため公表しない","－",IF(VLOOKUP(A48,[1]令和3年度契約状況調査票!$C:$AR,23,FALSE)="－","－",IF(VLOOKUP(A48,[1]令和3年度契約状況調査票!$C:$AR,9,FALSE)&lt;&gt;"",TEXT(VLOOKUP(A48,[1]令和3年度契約状況調査票!$C:$AR,19,FALSE),"#.0%")&amp;CHAR(10)&amp;"(B/A×100)",VLOOKUP(A48,[1]令和3年度契約状況調査票!$C:$AR,19,FALSE))))))</f>
        <v/>
      </c>
      <c r="K48" s="30" t="str">
        <f>IF(A48="","",IF(VLOOKUP(A48,[1]令和3年度契約状況調査票!$C:$AR,29,FALSE)="①公益社団法人","公社",IF(VLOOKUP(A48,[1]令和3年度契約状況調査票!$C:$AR,29,FALSE)="②公益財団法人","公財","")))</f>
        <v/>
      </c>
      <c r="L48" s="30" t="str">
        <f>IF(A48="","",VLOOKUP(A48,[1]令和3年度契約状況調査票!$C:$AR,30,FALSE))</f>
        <v/>
      </c>
      <c r="M48" s="31" t="str">
        <f>IF(A48="","",IF(VLOOKUP(A48,[1]令和3年度契約状況調査票!$C:$AR,30,FALSE)="国所管",VLOOKUP(A48,[1]令和3年度契約状況調査票!$C:$AR,24,FALSE),""))</f>
        <v/>
      </c>
      <c r="N48" s="32" t="str">
        <f>IF(A48="","",IF(AND(P48="○",O48="分担契約/単価契約"),"単価契約"&amp;CHAR(10)&amp;"予定調達総額 "&amp;TEXT(VLOOKUP(A48,[1]令和3年度契約状況調査票!$C:$AR,18,FALSE),"#,##0円")&amp;"(B)"&amp;CHAR(10)&amp;"分担契約"&amp;CHAR(10)&amp;VLOOKUP(A48,[1]令和3年度契約状況調査票!$C:$AR,34,FALSE),IF(AND(P48="○",O48="分担契約"),"分担契約"&amp;CHAR(10)&amp;"契約総額 "&amp;TEXT(VLOOKUP(A48,[1]令和3年度契約状況調査票!$C:$AR,18,FALSE),"#,##0円")&amp;"(B)"&amp;CHAR(10)&amp;VLOOKUP(A48,[1]令和3年度契約状況調査票!$C:$AR,34,FALSE),(IF(O48="分担契約/単価契約","単価契約"&amp;CHAR(10)&amp;"予定調達総額 "&amp;TEXT(VLOOKUP(A48,[1]令和3年度契約状況調査票!$C:$AR,18,FALSE),"#,##0円")&amp;CHAR(10)&amp;"分担契約"&amp;CHAR(10)&amp;VLOOKUP(A48,[1]令和3年度契約状況調査票!$C:$AR,34,FALSE),IF(O48="分担契約","分担契約"&amp;CHAR(10)&amp;"契約総額 "&amp;TEXT(VLOOKUP(A48,[1]令和3年度契約状況調査票!$C:$AR,18,FALSE),"#,##0円")&amp;CHAR(10)&amp;VLOOKUP(A48,[1]令和3年度契約状況調査票!$C:$AR,34,FALSE),IF(O48="単価契約","単価契約"&amp;CHAR(10)&amp;"予定調達総額 "&amp;TEXT(VLOOKUP(A48,[1]令和3年度契約状況調査票!$C:$AR,18,FALSE),"#,##0円")&amp;CHAR(10)&amp;VLOOKUP(A48,[1]令和3年度契約状況調査票!$C:$AR,34,FALSE),VLOOKUP(A48,[1]令和3年度契約状況調査票!$C:$AR,34,FALSE))))))))</f>
        <v/>
      </c>
      <c r="O48" s="21" t="str">
        <f>IF(A48="","",VLOOKUP(A48,[1]令和3年度契約状況調査票!$C:$BY,55,FALSE))</f>
        <v/>
      </c>
      <c r="P48" s="21" t="str">
        <f>IF(A48="","",IF(VLOOKUP(A48,[1]令和3年度契約状況調査票!$C:$AR,16,FALSE)="他官署で調達手続きを実施のため","×",IF(VLOOKUP(A48,[1]令和3年度契約状況調査票!$C:$AR,23,FALSE)="②同種の他の契約の予定価格を類推されるおそれがあるため公表しない","×","○")))</f>
        <v/>
      </c>
    </row>
    <row r="49" spans="1:16" s="21" customFormat="1" ht="60" customHeight="1" x14ac:dyDescent="0.15">
      <c r="A49" s="22" t="str">
        <f>IF(MAX([1]令和3年度契約状況調査票!C48:C293)&gt;=ROW()-5,ROW()-5,"")</f>
        <v/>
      </c>
      <c r="B49" s="23" t="str">
        <f>IF(A49="","",VLOOKUP(A49,[1]令和3年度契約状況調査票!$C:$AR,7,FALSE))</f>
        <v/>
      </c>
      <c r="C49" s="24" t="str">
        <f>IF(A49="","",VLOOKUP(A49,[1]令和3年度契約状況調査票!$C:$AR,8,FALSE))</f>
        <v/>
      </c>
      <c r="D49" s="25" t="str">
        <f>IF(A49="","",VLOOKUP(A49,[1]令和3年度契約状況調査票!$C:$AR,11,FALSE))</f>
        <v/>
      </c>
      <c r="E49" s="23" t="str">
        <f>IF(A49="","",VLOOKUP(A49,[1]令和3年度契約状況調査票!$C:$AR,12,FALSE))</f>
        <v/>
      </c>
      <c r="F49" s="26" t="str">
        <f>IF(A49="","",VLOOKUP(A49,[1]令和3年度契約状況調査票!$C:$AR,13,FALSE))</f>
        <v/>
      </c>
      <c r="G49" s="27" t="str">
        <f>IF(A49="","",IF(VLOOKUP(A49,[1]令和3年度契約状況調査票!$C:$AR,14,FALSE)="②一般競争入札（総合評価方式）","一般競争入札"&amp;CHAR(10)&amp;"（総合評価方式）","一般競争入札"))</f>
        <v/>
      </c>
      <c r="H49" s="28" t="str">
        <f>IF(A49="","",IF(VLOOKUP(A49,[1]令和3年度契約状況調査票!$C:$AR,16,FALSE)="他官署で調達手続きを実施のため","他官署で調達手続きを実施のため",IF(VLOOKUP(A49,[1]令和3年度契約状況調査票!$C:$AR,23,FALSE)="②同種の他の契約の予定価格を類推されるおそれがあるため公表しない","同種の他の契約の予定価格を類推されるおそれがあるため公表しない",IF(VLOOKUP(A49,[1]令和3年度契約状況調査票!$C:$AR,23,FALSE)="－","－",IF(VLOOKUP(A49,[1]令和3年度契約状況調査票!$C:$AR,9,FALSE)&lt;&gt;"",TEXT(VLOOKUP(A49,[1]令和3年度契約状況調査票!$C:$AR,16,FALSE),"#,##0円")&amp;CHAR(10)&amp;"(A)",VLOOKUP(A49,[1]令和3年度契約状況調査票!$C:$AR,16,FALSE))))))</f>
        <v/>
      </c>
      <c r="I49" s="28" t="str">
        <f>IF(A49="","",VLOOKUP(A49,[1]令和3年度契約状況調査票!$C:$AR,17,FALSE))</f>
        <v/>
      </c>
      <c r="J49" s="29" t="str">
        <f>IF(A49="","",IF(VLOOKUP(A49,[1]令和3年度契約状況調査票!$C:$AR,16,FALSE)="他官署で調達手続きを実施のため","－",IF(VLOOKUP(A49,[1]令和3年度契約状況調査票!$C:$AR,23,FALSE)="②同種の他の契約の予定価格を類推されるおそれがあるため公表しない","－",IF(VLOOKUP(A49,[1]令和3年度契約状況調査票!$C:$AR,23,FALSE)="－","－",IF(VLOOKUP(A49,[1]令和3年度契約状況調査票!$C:$AR,9,FALSE)&lt;&gt;"",TEXT(VLOOKUP(A49,[1]令和3年度契約状況調査票!$C:$AR,19,FALSE),"#.0%")&amp;CHAR(10)&amp;"(B/A×100)",VLOOKUP(A49,[1]令和3年度契約状況調査票!$C:$AR,19,FALSE))))))</f>
        <v/>
      </c>
      <c r="K49" s="30" t="str">
        <f>IF(A49="","",IF(VLOOKUP(A49,[1]令和3年度契約状況調査票!$C:$AR,29,FALSE)="①公益社団法人","公社",IF(VLOOKUP(A49,[1]令和3年度契約状況調査票!$C:$AR,29,FALSE)="②公益財団法人","公財","")))</f>
        <v/>
      </c>
      <c r="L49" s="30" t="str">
        <f>IF(A49="","",VLOOKUP(A49,[1]令和3年度契約状況調査票!$C:$AR,30,FALSE))</f>
        <v/>
      </c>
      <c r="M49" s="31" t="str">
        <f>IF(A49="","",IF(VLOOKUP(A49,[1]令和3年度契約状況調査票!$C:$AR,30,FALSE)="国所管",VLOOKUP(A49,[1]令和3年度契約状況調査票!$C:$AR,24,FALSE),""))</f>
        <v/>
      </c>
      <c r="N49" s="32" t="str">
        <f>IF(A49="","",IF(AND(P49="○",O49="分担契約/単価契約"),"単価契約"&amp;CHAR(10)&amp;"予定調達総額 "&amp;TEXT(VLOOKUP(A49,[1]令和3年度契約状況調査票!$C:$AR,18,FALSE),"#,##0円")&amp;"(B)"&amp;CHAR(10)&amp;"分担契約"&amp;CHAR(10)&amp;VLOOKUP(A49,[1]令和3年度契約状況調査票!$C:$AR,34,FALSE),IF(AND(P49="○",O49="分担契約"),"分担契約"&amp;CHAR(10)&amp;"契約総額 "&amp;TEXT(VLOOKUP(A49,[1]令和3年度契約状況調査票!$C:$AR,18,FALSE),"#,##0円")&amp;"(B)"&amp;CHAR(10)&amp;VLOOKUP(A49,[1]令和3年度契約状況調査票!$C:$AR,34,FALSE),(IF(O49="分担契約/単価契約","単価契約"&amp;CHAR(10)&amp;"予定調達総額 "&amp;TEXT(VLOOKUP(A49,[1]令和3年度契約状況調査票!$C:$AR,18,FALSE),"#,##0円")&amp;CHAR(10)&amp;"分担契約"&amp;CHAR(10)&amp;VLOOKUP(A49,[1]令和3年度契約状況調査票!$C:$AR,34,FALSE),IF(O49="分担契約","分担契約"&amp;CHAR(10)&amp;"契約総額 "&amp;TEXT(VLOOKUP(A49,[1]令和3年度契約状況調査票!$C:$AR,18,FALSE),"#,##0円")&amp;CHAR(10)&amp;VLOOKUP(A49,[1]令和3年度契約状況調査票!$C:$AR,34,FALSE),IF(O49="単価契約","単価契約"&amp;CHAR(10)&amp;"予定調達総額 "&amp;TEXT(VLOOKUP(A49,[1]令和3年度契約状況調査票!$C:$AR,18,FALSE),"#,##0円")&amp;CHAR(10)&amp;VLOOKUP(A49,[1]令和3年度契約状況調査票!$C:$AR,34,FALSE),VLOOKUP(A49,[1]令和3年度契約状況調査票!$C:$AR,34,FALSE))))))))</f>
        <v/>
      </c>
      <c r="O49" s="21" t="str">
        <f>IF(A49="","",VLOOKUP(A49,[1]令和3年度契約状況調査票!$C:$BY,55,FALSE))</f>
        <v/>
      </c>
      <c r="P49" s="21" t="str">
        <f>IF(A49="","",IF(VLOOKUP(A49,[1]令和3年度契約状況調査票!$C:$AR,16,FALSE)="他官署で調達手続きを実施のため","×",IF(VLOOKUP(A49,[1]令和3年度契約状況調査票!$C:$AR,23,FALSE)="②同種の他の契約の予定価格を類推されるおそれがあるため公表しない","×","○")))</f>
        <v/>
      </c>
    </row>
    <row r="50" spans="1:16" s="21" customFormat="1" ht="60" customHeight="1" x14ac:dyDescent="0.15">
      <c r="A50" s="22" t="str">
        <f>IF(MAX([1]令和3年度契約状況調査票!C49:C294)&gt;=ROW()-5,ROW()-5,"")</f>
        <v/>
      </c>
      <c r="B50" s="23" t="str">
        <f>IF(A50="","",VLOOKUP(A50,[1]令和3年度契約状況調査票!$C:$AR,7,FALSE))</f>
        <v/>
      </c>
      <c r="C50" s="24" t="str">
        <f>IF(A50="","",VLOOKUP(A50,[1]令和3年度契約状況調査票!$C:$AR,8,FALSE))</f>
        <v/>
      </c>
      <c r="D50" s="25" t="str">
        <f>IF(A50="","",VLOOKUP(A50,[1]令和3年度契約状況調査票!$C:$AR,11,FALSE))</f>
        <v/>
      </c>
      <c r="E50" s="23" t="str">
        <f>IF(A50="","",VLOOKUP(A50,[1]令和3年度契約状況調査票!$C:$AR,12,FALSE))</f>
        <v/>
      </c>
      <c r="F50" s="26" t="str">
        <f>IF(A50="","",VLOOKUP(A50,[1]令和3年度契約状況調査票!$C:$AR,13,FALSE))</f>
        <v/>
      </c>
      <c r="G50" s="27" t="str">
        <f>IF(A50="","",IF(VLOOKUP(A50,[1]令和3年度契約状況調査票!$C:$AR,14,FALSE)="②一般競争入札（総合評価方式）","一般競争入札"&amp;CHAR(10)&amp;"（総合評価方式）","一般競争入札"))</f>
        <v/>
      </c>
      <c r="H50" s="28" t="str">
        <f>IF(A50="","",IF(VLOOKUP(A50,[1]令和3年度契約状況調査票!$C:$AR,16,FALSE)="他官署で調達手続きを実施のため","他官署で調達手続きを実施のため",IF(VLOOKUP(A50,[1]令和3年度契約状況調査票!$C:$AR,23,FALSE)="②同種の他の契約の予定価格を類推されるおそれがあるため公表しない","同種の他の契約の予定価格を類推されるおそれがあるため公表しない",IF(VLOOKUP(A50,[1]令和3年度契約状況調査票!$C:$AR,23,FALSE)="－","－",IF(VLOOKUP(A50,[1]令和3年度契約状況調査票!$C:$AR,9,FALSE)&lt;&gt;"",TEXT(VLOOKUP(A50,[1]令和3年度契約状況調査票!$C:$AR,16,FALSE),"#,##0円")&amp;CHAR(10)&amp;"(A)",VLOOKUP(A50,[1]令和3年度契約状況調査票!$C:$AR,16,FALSE))))))</f>
        <v/>
      </c>
      <c r="I50" s="28" t="str">
        <f>IF(A50="","",VLOOKUP(A50,[1]令和3年度契約状況調査票!$C:$AR,17,FALSE))</f>
        <v/>
      </c>
      <c r="J50" s="29" t="str">
        <f>IF(A50="","",IF(VLOOKUP(A50,[1]令和3年度契約状況調査票!$C:$AR,16,FALSE)="他官署で調達手続きを実施のため","－",IF(VLOOKUP(A50,[1]令和3年度契約状況調査票!$C:$AR,23,FALSE)="②同種の他の契約の予定価格を類推されるおそれがあるため公表しない","－",IF(VLOOKUP(A50,[1]令和3年度契約状況調査票!$C:$AR,23,FALSE)="－","－",IF(VLOOKUP(A50,[1]令和3年度契約状況調査票!$C:$AR,9,FALSE)&lt;&gt;"",TEXT(VLOOKUP(A50,[1]令和3年度契約状況調査票!$C:$AR,19,FALSE),"#.0%")&amp;CHAR(10)&amp;"(B/A×100)",VLOOKUP(A50,[1]令和3年度契約状況調査票!$C:$AR,19,FALSE))))))</f>
        <v/>
      </c>
      <c r="K50" s="30" t="str">
        <f>IF(A50="","",IF(VLOOKUP(A50,[1]令和3年度契約状況調査票!$C:$AR,29,FALSE)="①公益社団法人","公社",IF(VLOOKUP(A50,[1]令和3年度契約状況調査票!$C:$AR,29,FALSE)="②公益財団法人","公財","")))</f>
        <v/>
      </c>
      <c r="L50" s="30" t="str">
        <f>IF(A50="","",VLOOKUP(A50,[1]令和3年度契約状況調査票!$C:$AR,30,FALSE))</f>
        <v/>
      </c>
      <c r="M50" s="31" t="str">
        <f>IF(A50="","",IF(VLOOKUP(A50,[1]令和3年度契約状況調査票!$C:$AR,30,FALSE)="国所管",VLOOKUP(A50,[1]令和3年度契約状況調査票!$C:$AR,24,FALSE),""))</f>
        <v/>
      </c>
      <c r="N50" s="32" t="str">
        <f>IF(A50="","",IF(AND(P50="○",O50="分担契約/単価契約"),"単価契約"&amp;CHAR(10)&amp;"予定調達総額 "&amp;TEXT(VLOOKUP(A50,[1]令和3年度契約状況調査票!$C:$AR,18,FALSE),"#,##0円")&amp;"(B)"&amp;CHAR(10)&amp;"分担契約"&amp;CHAR(10)&amp;VLOOKUP(A50,[1]令和3年度契約状況調査票!$C:$AR,34,FALSE),IF(AND(P50="○",O50="分担契約"),"分担契約"&amp;CHAR(10)&amp;"契約総額 "&amp;TEXT(VLOOKUP(A50,[1]令和3年度契約状況調査票!$C:$AR,18,FALSE),"#,##0円")&amp;"(B)"&amp;CHAR(10)&amp;VLOOKUP(A50,[1]令和3年度契約状況調査票!$C:$AR,34,FALSE),(IF(O50="分担契約/単価契約","単価契約"&amp;CHAR(10)&amp;"予定調達総額 "&amp;TEXT(VLOOKUP(A50,[1]令和3年度契約状況調査票!$C:$AR,18,FALSE),"#,##0円")&amp;CHAR(10)&amp;"分担契約"&amp;CHAR(10)&amp;VLOOKUP(A50,[1]令和3年度契約状況調査票!$C:$AR,34,FALSE),IF(O50="分担契約","分担契約"&amp;CHAR(10)&amp;"契約総額 "&amp;TEXT(VLOOKUP(A50,[1]令和3年度契約状況調査票!$C:$AR,18,FALSE),"#,##0円")&amp;CHAR(10)&amp;VLOOKUP(A50,[1]令和3年度契約状況調査票!$C:$AR,34,FALSE),IF(O50="単価契約","単価契約"&amp;CHAR(10)&amp;"予定調達総額 "&amp;TEXT(VLOOKUP(A50,[1]令和3年度契約状況調査票!$C:$AR,18,FALSE),"#,##0円")&amp;CHAR(10)&amp;VLOOKUP(A50,[1]令和3年度契約状況調査票!$C:$AR,34,FALSE),VLOOKUP(A50,[1]令和3年度契約状況調査票!$C:$AR,34,FALSE))))))))</f>
        <v/>
      </c>
      <c r="O50" s="21" t="str">
        <f>IF(A50="","",VLOOKUP(A50,[1]令和3年度契約状況調査票!$C:$BY,55,FALSE))</f>
        <v/>
      </c>
      <c r="P50" s="21" t="str">
        <f>IF(A50="","",IF(VLOOKUP(A50,[1]令和3年度契約状況調査票!$C:$AR,16,FALSE)="他官署で調達手続きを実施のため","×",IF(VLOOKUP(A50,[1]令和3年度契約状況調査票!$C:$AR,23,FALSE)="②同種の他の契約の予定価格を類推されるおそれがあるため公表しない","×","○")))</f>
        <v/>
      </c>
    </row>
    <row r="51" spans="1:16" s="21" customFormat="1" ht="60" customHeight="1" x14ac:dyDescent="0.15">
      <c r="A51" s="22" t="str">
        <f>IF(MAX([1]令和3年度契約状況調査票!C50:C295)&gt;=ROW()-5,ROW()-5,"")</f>
        <v/>
      </c>
      <c r="B51" s="23" t="str">
        <f>IF(A51="","",VLOOKUP(A51,[1]令和3年度契約状況調査票!$C:$AR,7,FALSE))</f>
        <v/>
      </c>
      <c r="C51" s="24" t="str">
        <f>IF(A51="","",VLOOKUP(A51,[1]令和3年度契約状況調査票!$C:$AR,8,FALSE))</f>
        <v/>
      </c>
      <c r="D51" s="25" t="str">
        <f>IF(A51="","",VLOOKUP(A51,[1]令和3年度契約状況調査票!$C:$AR,11,FALSE))</f>
        <v/>
      </c>
      <c r="E51" s="23" t="str">
        <f>IF(A51="","",VLOOKUP(A51,[1]令和3年度契約状況調査票!$C:$AR,12,FALSE))</f>
        <v/>
      </c>
      <c r="F51" s="26" t="str">
        <f>IF(A51="","",VLOOKUP(A51,[1]令和3年度契約状況調査票!$C:$AR,13,FALSE))</f>
        <v/>
      </c>
      <c r="G51" s="27" t="str">
        <f>IF(A51="","",IF(VLOOKUP(A51,[1]令和3年度契約状況調査票!$C:$AR,14,FALSE)="②一般競争入札（総合評価方式）","一般競争入札"&amp;CHAR(10)&amp;"（総合評価方式）","一般競争入札"))</f>
        <v/>
      </c>
      <c r="H51" s="28" t="str">
        <f>IF(A51="","",IF(VLOOKUP(A51,[1]令和3年度契約状況調査票!$C:$AR,16,FALSE)="他官署で調達手続きを実施のため","他官署で調達手続きを実施のため",IF(VLOOKUP(A51,[1]令和3年度契約状況調査票!$C:$AR,23,FALSE)="②同種の他の契約の予定価格を類推されるおそれがあるため公表しない","同種の他の契約の予定価格を類推されるおそれがあるため公表しない",IF(VLOOKUP(A51,[1]令和3年度契約状況調査票!$C:$AR,23,FALSE)="－","－",IF(VLOOKUP(A51,[1]令和3年度契約状況調査票!$C:$AR,9,FALSE)&lt;&gt;"",TEXT(VLOOKUP(A51,[1]令和3年度契約状況調査票!$C:$AR,16,FALSE),"#,##0円")&amp;CHAR(10)&amp;"(A)",VLOOKUP(A51,[1]令和3年度契約状況調査票!$C:$AR,16,FALSE))))))</f>
        <v/>
      </c>
      <c r="I51" s="28" t="str">
        <f>IF(A51="","",VLOOKUP(A51,[1]令和3年度契約状況調査票!$C:$AR,17,FALSE))</f>
        <v/>
      </c>
      <c r="J51" s="29" t="str">
        <f>IF(A51="","",IF(VLOOKUP(A51,[1]令和3年度契約状況調査票!$C:$AR,16,FALSE)="他官署で調達手続きを実施のため","－",IF(VLOOKUP(A51,[1]令和3年度契約状況調査票!$C:$AR,23,FALSE)="②同種の他の契約の予定価格を類推されるおそれがあるため公表しない","－",IF(VLOOKUP(A51,[1]令和3年度契約状況調査票!$C:$AR,23,FALSE)="－","－",IF(VLOOKUP(A51,[1]令和3年度契約状況調査票!$C:$AR,9,FALSE)&lt;&gt;"",TEXT(VLOOKUP(A51,[1]令和3年度契約状況調査票!$C:$AR,19,FALSE),"#.0%")&amp;CHAR(10)&amp;"(B/A×100)",VLOOKUP(A51,[1]令和3年度契約状況調査票!$C:$AR,19,FALSE))))))</f>
        <v/>
      </c>
      <c r="K51" s="30" t="str">
        <f>IF(A51="","",IF(VLOOKUP(A51,[1]令和3年度契約状況調査票!$C:$AR,29,FALSE)="①公益社団法人","公社",IF(VLOOKUP(A51,[1]令和3年度契約状況調査票!$C:$AR,29,FALSE)="②公益財団法人","公財","")))</f>
        <v/>
      </c>
      <c r="L51" s="30" t="str">
        <f>IF(A51="","",VLOOKUP(A51,[1]令和3年度契約状況調査票!$C:$AR,30,FALSE))</f>
        <v/>
      </c>
      <c r="M51" s="31" t="str">
        <f>IF(A51="","",IF(VLOOKUP(A51,[1]令和3年度契約状況調査票!$C:$AR,30,FALSE)="国所管",VLOOKUP(A51,[1]令和3年度契約状況調査票!$C:$AR,24,FALSE),""))</f>
        <v/>
      </c>
      <c r="N51" s="32" t="str">
        <f>IF(A51="","",IF(AND(P51="○",O51="分担契約/単価契約"),"単価契約"&amp;CHAR(10)&amp;"予定調達総額 "&amp;TEXT(VLOOKUP(A51,[1]令和3年度契約状況調査票!$C:$AR,18,FALSE),"#,##0円")&amp;"(B)"&amp;CHAR(10)&amp;"分担契約"&amp;CHAR(10)&amp;VLOOKUP(A51,[1]令和3年度契約状況調査票!$C:$AR,34,FALSE),IF(AND(P51="○",O51="分担契約"),"分担契約"&amp;CHAR(10)&amp;"契約総額 "&amp;TEXT(VLOOKUP(A51,[1]令和3年度契約状況調査票!$C:$AR,18,FALSE),"#,##0円")&amp;"(B)"&amp;CHAR(10)&amp;VLOOKUP(A51,[1]令和3年度契約状況調査票!$C:$AR,34,FALSE),(IF(O51="分担契約/単価契約","単価契約"&amp;CHAR(10)&amp;"予定調達総額 "&amp;TEXT(VLOOKUP(A51,[1]令和3年度契約状況調査票!$C:$AR,18,FALSE),"#,##0円")&amp;CHAR(10)&amp;"分担契約"&amp;CHAR(10)&amp;VLOOKUP(A51,[1]令和3年度契約状況調査票!$C:$AR,34,FALSE),IF(O51="分担契約","分担契約"&amp;CHAR(10)&amp;"契約総額 "&amp;TEXT(VLOOKUP(A51,[1]令和3年度契約状況調査票!$C:$AR,18,FALSE),"#,##0円")&amp;CHAR(10)&amp;VLOOKUP(A51,[1]令和3年度契約状況調査票!$C:$AR,34,FALSE),IF(O51="単価契約","単価契約"&amp;CHAR(10)&amp;"予定調達総額 "&amp;TEXT(VLOOKUP(A51,[1]令和3年度契約状況調査票!$C:$AR,18,FALSE),"#,##0円")&amp;CHAR(10)&amp;VLOOKUP(A51,[1]令和3年度契約状況調査票!$C:$AR,34,FALSE),VLOOKUP(A51,[1]令和3年度契約状況調査票!$C:$AR,34,FALSE))))))))</f>
        <v/>
      </c>
      <c r="O51" s="21" t="str">
        <f>IF(A51="","",VLOOKUP(A51,[1]令和3年度契約状況調査票!$C:$BY,55,FALSE))</f>
        <v/>
      </c>
      <c r="P51" s="21" t="str">
        <f>IF(A51="","",IF(VLOOKUP(A51,[1]令和3年度契約状況調査票!$C:$AR,16,FALSE)="他官署で調達手続きを実施のため","×",IF(VLOOKUP(A51,[1]令和3年度契約状況調査票!$C:$AR,23,FALSE)="②同種の他の契約の予定価格を類推されるおそれがあるため公表しない","×","○")))</f>
        <v/>
      </c>
    </row>
    <row r="52" spans="1:16" s="21" customFormat="1" ht="60" customHeight="1" x14ac:dyDescent="0.15">
      <c r="A52" s="22" t="str">
        <f>IF(MAX([1]令和3年度契約状況調査票!C51:C296)&gt;=ROW()-5,ROW()-5,"")</f>
        <v/>
      </c>
      <c r="B52" s="23" t="str">
        <f>IF(A52="","",VLOOKUP(A52,[1]令和3年度契約状況調査票!$C:$AR,7,FALSE))</f>
        <v/>
      </c>
      <c r="C52" s="24" t="str">
        <f>IF(A52="","",VLOOKUP(A52,[1]令和3年度契約状況調査票!$C:$AR,8,FALSE))</f>
        <v/>
      </c>
      <c r="D52" s="25" t="str">
        <f>IF(A52="","",VLOOKUP(A52,[1]令和3年度契約状況調査票!$C:$AR,11,FALSE))</f>
        <v/>
      </c>
      <c r="E52" s="23" t="str">
        <f>IF(A52="","",VLOOKUP(A52,[1]令和3年度契約状況調査票!$C:$AR,12,FALSE))</f>
        <v/>
      </c>
      <c r="F52" s="26" t="str">
        <f>IF(A52="","",VLOOKUP(A52,[1]令和3年度契約状況調査票!$C:$AR,13,FALSE))</f>
        <v/>
      </c>
      <c r="G52" s="27" t="str">
        <f>IF(A52="","",IF(VLOOKUP(A52,[1]令和3年度契約状況調査票!$C:$AR,14,FALSE)="②一般競争入札（総合評価方式）","一般競争入札"&amp;CHAR(10)&amp;"（総合評価方式）","一般競争入札"))</f>
        <v/>
      </c>
      <c r="H52" s="28" t="str">
        <f>IF(A52="","",IF(VLOOKUP(A52,[1]令和3年度契約状況調査票!$C:$AR,16,FALSE)="他官署で調達手続きを実施のため","他官署で調達手続きを実施のため",IF(VLOOKUP(A52,[1]令和3年度契約状況調査票!$C:$AR,23,FALSE)="②同種の他の契約の予定価格を類推されるおそれがあるため公表しない","同種の他の契約の予定価格を類推されるおそれがあるため公表しない",IF(VLOOKUP(A52,[1]令和3年度契約状況調査票!$C:$AR,23,FALSE)="－","－",IF(VLOOKUP(A52,[1]令和3年度契約状況調査票!$C:$AR,9,FALSE)&lt;&gt;"",TEXT(VLOOKUP(A52,[1]令和3年度契約状況調査票!$C:$AR,16,FALSE),"#,##0円")&amp;CHAR(10)&amp;"(A)",VLOOKUP(A52,[1]令和3年度契約状況調査票!$C:$AR,16,FALSE))))))</f>
        <v/>
      </c>
      <c r="I52" s="28" t="str">
        <f>IF(A52="","",VLOOKUP(A52,[1]令和3年度契約状況調査票!$C:$AR,17,FALSE))</f>
        <v/>
      </c>
      <c r="J52" s="29" t="str">
        <f>IF(A52="","",IF(VLOOKUP(A52,[1]令和3年度契約状況調査票!$C:$AR,16,FALSE)="他官署で調達手続きを実施のため","－",IF(VLOOKUP(A52,[1]令和3年度契約状況調査票!$C:$AR,23,FALSE)="②同種の他の契約の予定価格を類推されるおそれがあるため公表しない","－",IF(VLOOKUP(A52,[1]令和3年度契約状況調査票!$C:$AR,23,FALSE)="－","－",IF(VLOOKUP(A52,[1]令和3年度契約状況調査票!$C:$AR,9,FALSE)&lt;&gt;"",TEXT(VLOOKUP(A52,[1]令和3年度契約状況調査票!$C:$AR,19,FALSE),"#.0%")&amp;CHAR(10)&amp;"(B/A×100)",VLOOKUP(A52,[1]令和3年度契約状況調査票!$C:$AR,19,FALSE))))))</f>
        <v/>
      </c>
      <c r="K52" s="30" t="str">
        <f>IF(A52="","",IF(VLOOKUP(A52,[1]令和3年度契約状況調査票!$C:$AR,29,FALSE)="①公益社団法人","公社",IF(VLOOKUP(A52,[1]令和3年度契約状況調査票!$C:$AR,29,FALSE)="②公益財団法人","公財","")))</f>
        <v/>
      </c>
      <c r="L52" s="30" t="str">
        <f>IF(A52="","",VLOOKUP(A52,[1]令和3年度契約状況調査票!$C:$AR,30,FALSE))</f>
        <v/>
      </c>
      <c r="M52" s="31" t="str">
        <f>IF(A52="","",IF(VLOOKUP(A52,[1]令和3年度契約状況調査票!$C:$AR,30,FALSE)="国所管",VLOOKUP(A52,[1]令和3年度契約状況調査票!$C:$AR,24,FALSE),""))</f>
        <v/>
      </c>
      <c r="N52" s="32" t="str">
        <f>IF(A52="","",IF(AND(P52="○",O52="分担契約/単価契約"),"単価契約"&amp;CHAR(10)&amp;"予定調達総額 "&amp;TEXT(VLOOKUP(A52,[1]令和3年度契約状況調査票!$C:$AR,18,FALSE),"#,##0円")&amp;"(B)"&amp;CHAR(10)&amp;"分担契約"&amp;CHAR(10)&amp;VLOOKUP(A52,[1]令和3年度契約状況調査票!$C:$AR,34,FALSE),IF(AND(P52="○",O52="分担契約"),"分担契約"&amp;CHAR(10)&amp;"契約総額 "&amp;TEXT(VLOOKUP(A52,[1]令和3年度契約状況調査票!$C:$AR,18,FALSE),"#,##0円")&amp;"(B)"&amp;CHAR(10)&amp;VLOOKUP(A52,[1]令和3年度契約状況調査票!$C:$AR,34,FALSE),(IF(O52="分担契約/単価契約","単価契約"&amp;CHAR(10)&amp;"予定調達総額 "&amp;TEXT(VLOOKUP(A52,[1]令和3年度契約状況調査票!$C:$AR,18,FALSE),"#,##0円")&amp;CHAR(10)&amp;"分担契約"&amp;CHAR(10)&amp;VLOOKUP(A52,[1]令和3年度契約状況調査票!$C:$AR,34,FALSE),IF(O52="分担契約","分担契約"&amp;CHAR(10)&amp;"契約総額 "&amp;TEXT(VLOOKUP(A52,[1]令和3年度契約状況調査票!$C:$AR,18,FALSE),"#,##0円")&amp;CHAR(10)&amp;VLOOKUP(A52,[1]令和3年度契約状況調査票!$C:$AR,34,FALSE),IF(O52="単価契約","単価契約"&amp;CHAR(10)&amp;"予定調達総額 "&amp;TEXT(VLOOKUP(A52,[1]令和3年度契約状況調査票!$C:$AR,18,FALSE),"#,##0円")&amp;CHAR(10)&amp;VLOOKUP(A52,[1]令和3年度契約状況調査票!$C:$AR,34,FALSE),VLOOKUP(A52,[1]令和3年度契約状況調査票!$C:$AR,34,FALSE))))))))</f>
        <v/>
      </c>
      <c r="O52" s="21" t="str">
        <f>IF(A52="","",VLOOKUP(A52,[1]令和3年度契約状況調査票!$C:$BY,55,FALSE))</f>
        <v/>
      </c>
      <c r="P52" s="21" t="str">
        <f>IF(A52="","",IF(VLOOKUP(A52,[1]令和3年度契約状況調査票!$C:$AR,16,FALSE)="他官署で調達手続きを実施のため","×",IF(VLOOKUP(A52,[1]令和3年度契約状況調査票!$C:$AR,23,FALSE)="②同種の他の契約の予定価格を類推されるおそれがあるため公表しない","×","○")))</f>
        <v/>
      </c>
    </row>
    <row r="53" spans="1:16" s="21" customFormat="1" ht="60" customHeight="1" x14ac:dyDescent="0.15">
      <c r="A53" s="22" t="str">
        <f>IF(MAX([1]令和3年度契約状況調査票!C52:C297)&gt;=ROW()-5,ROW()-5,"")</f>
        <v/>
      </c>
      <c r="B53" s="23" t="str">
        <f>IF(A53="","",VLOOKUP(A53,[1]令和3年度契約状況調査票!$C:$AR,7,FALSE))</f>
        <v/>
      </c>
      <c r="C53" s="24" t="str">
        <f>IF(A53="","",VLOOKUP(A53,[1]令和3年度契約状況調査票!$C:$AR,8,FALSE))</f>
        <v/>
      </c>
      <c r="D53" s="25" t="str">
        <f>IF(A53="","",VLOOKUP(A53,[1]令和3年度契約状況調査票!$C:$AR,11,FALSE))</f>
        <v/>
      </c>
      <c r="E53" s="23" t="str">
        <f>IF(A53="","",VLOOKUP(A53,[1]令和3年度契約状況調査票!$C:$AR,12,FALSE))</f>
        <v/>
      </c>
      <c r="F53" s="26" t="str">
        <f>IF(A53="","",VLOOKUP(A53,[1]令和3年度契約状況調査票!$C:$AR,13,FALSE))</f>
        <v/>
      </c>
      <c r="G53" s="27" t="str">
        <f>IF(A53="","",IF(VLOOKUP(A53,[1]令和3年度契約状況調査票!$C:$AR,14,FALSE)="②一般競争入札（総合評価方式）","一般競争入札"&amp;CHAR(10)&amp;"（総合評価方式）","一般競争入札"))</f>
        <v/>
      </c>
      <c r="H53" s="28" t="str">
        <f>IF(A53="","",IF(VLOOKUP(A53,[1]令和3年度契約状況調査票!$C:$AR,16,FALSE)="他官署で調達手続きを実施のため","他官署で調達手続きを実施のため",IF(VLOOKUP(A53,[1]令和3年度契約状況調査票!$C:$AR,23,FALSE)="②同種の他の契約の予定価格を類推されるおそれがあるため公表しない","同種の他の契約の予定価格を類推されるおそれがあるため公表しない",IF(VLOOKUP(A53,[1]令和3年度契約状況調査票!$C:$AR,23,FALSE)="－","－",IF(VLOOKUP(A53,[1]令和3年度契約状況調査票!$C:$AR,9,FALSE)&lt;&gt;"",TEXT(VLOOKUP(A53,[1]令和3年度契約状況調査票!$C:$AR,16,FALSE),"#,##0円")&amp;CHAR(10)&amp;"(A)",VLOOKUP(A53,[1]令和3年度契約状況調査票!$C:$AR,16,FALSE))))))</f>
        <v/>
      </c>
      <c r="I53" s="28" t="str">
        <f>IF(A53="","",VLOOKUP(A53,[1]令和3年度契約状況調査票!$C:$AR,17,FALSE))</f>
        <v/>
      </c>
      <c r="J53" s="29" t="str">
        <f>IF(A53="","",IF(VLOOKUP(A53,[1]令和3年度契約状況調査票!$C:$AR,16,FALSE)="他官署で調達手続きを実施のため","－",IF(VLOOKUP(A53,[1]令和3年度契約状況調査票!$C:$AR,23,FALSE)="②同種の他の契約の予定価格を類推されるおそれがあるため公表しない","－",IF(VLOOKUP(A53,[1]令和3年度契約状況調査票!$C:$AR,23,FALSE)="－","－",IF(VLOOKUP(A53,[1]令和3年度契約状況調査票!$C:$AR,9,FALSE)&lt;&gt;"",TEXT(VLOOKUP(A53,[1]令和3年度契約状況調査票!$C:$AR,19,FALSE),"#.0%")&amp;CHAR(10)&amp;"(B/A×100)",VLOOKUP(A53,[1]令和3年度契約状況調査票!$C:$AR,19,FALSE))))))</f>
        <v/>
      </c>
      <c r="K53" s="30" t="str">
        <f>IF(A53="","",IF(VLOOKUP(A53,[1]令和3年度契約状況調査票!$C:$AR,29,FALSE)="①公益社団法人","公社",IF(VLOOKUP(A53,[1]令和3年度契約状況調査票!$C:$AR,29,FALSE)="②公益財団法人","公財","")))</f>
        <v/>
      </c>
      <c r="L53" s="30" t="str">
        <f>IF(A53="","",VLOOKUP(A53,[1]令和3年度契約状況調査票!$C:$AR,30,FALSE))</f>
        <v/>
      </c>
      <c r="M53" s="31" t="str">
        <f>IF(A53="","",IF(VLOOKUP(A53,[1]令和3年度契約状況調査票!$C:$AR,30,FALSE)="国所管",VLOOKUP(A53,[1]令和3年度契約状況調査票!$C:$AR,24,FALSE),""))</f>
        <v/>
      </c>
      <c r="N53" s="32" t="str">
        <f>IF(A53="","",IF(AND(P53="○",O53="分担契約/単価契約"),"単価契約"&amp;CHAR(10)&amp;"予定調達総額 "&amp;TEXT(VLOOKUP(A53,[1]令和3年度契約状況調査票!$C:$AR,18,FALSE),"#,##0円")&amp;"(B)"&amp;CHAR(10)&amp;"分担契約"&amp;CHAR(10)&amp;VLOOKUP(A53,[1]令和3年度契約状況調査票!$C:$AR,34,FALSE),IF(AND(P53="○",O53="分担契約"),"分担契約"&amp;CHAR(10)&amp;"契約総額 "&amp;TEXT(VLOOKUP(A53,[1]令和3年度契約状況調査票!$C:$AR,18,FALSE),"#,##0円")&amp;"(B)"&amp;CHAR(10)&amp;VLOOKUP(A53,[1]令和3年度契約状況調査票!$C:$AR,34,FALSE),(IF(O53="分担契約/単価契約","単価契約"&amp;CHAR(10)&amp;"予定調達総額 "&amp;TEXT(VLOOKUP(A53,[1]令和3年度契約状況調査票!$C:$AR,18,FALSE),"#,##0円")&amp;CHAR(10)&amp;"分担契約"&amp;CHAR(10)&amp;VLOOKUP(A53,[1]令和3年度契約状況調査票!$C:$AR,34,FALSE),IF(O53="分担契約","分担契約"&amp;CHAR(10)&amp;"契約総額 "&amp;TEXT(VLOOKUP(A53,[1]令和3年度契約状況調査票!$C:$AR,18,FALSE),"#,##0円")&amp;CHAR(10)&amp;VLOOKUP(A53,[1]令和3年度契約状況調査票!$C:$AR,34,FALSE),IF(O53="単価契約","単価契約"&amp;CHAR(10)&amp;"予定調達総額 "&amp;TEXT(VLOOKUP(A53,[1]令和3年度契約状況調査票!$C:$AR,18,FALSE),"#,##0円")&amp;CHAR(10)&amp;VLOOKUP(A53,[1]令和3年度契約状況調査票!$C:$AR,34,FALSE),VLOOKUP(A53,[1]令和3年度契約状況調査票!$C:$AR,34,FALSE))))))))</f>
        <v/>
      </c>
      <c r="O53" s="21" t="str">
        <f>IF(A53="","",VLOOKUP(A53,[1]令和3年度契約状況調査票!$C:$BY,55,FALSE))</f>
        <v/>
      </c>
      <c r="P53" s="21" t="str">
        <f>IF(A53="","",IF(VLOOKUP(A53,[1]令和3年度契約状況調査票!$C:$AR,16,FALSE)="他官署で調達手続きを実施のため","×",IF(VLOOKUP(A53,[1]令和3年度契約状況調査票!$C:$AR,23,FALSE)="②同種の他の契約の予定価格を類推されるおそれがあるため公表しない","×","○")))</f>
        <v/>
      </c>
    </row>
    <row r="54" spans="1:16" s="21" customFormat="1" ht="60" customHeight="1" x14ac:dyDescent="0.15">
      <c r="A54" s="22" t="str">
        <f>IF(MAX([1]令和3年度契約状況調査票!C53:C298)&gt;=ROW()-5,ROW()-5,"")</f>
        <v/>
      </c>
      <c r="B54" s="23" t="str">
        <f>IF(A54="","",VLOOKUP(A54,[1]令和3年度契約状況調査票!$C:$AR,7,FALSE))</f>
        <v/>
      </c>
      <c r="C54" s="24" t="str">
        <f>IF(A54="","",VLOOKUP(A54,[1]令和3年度契約状況調査票!$C:$AR,8,FALSE))</f>
        <v/>
      </c>
      <c r="D54" s="25" t="str">
        <f>IF(A54="","",VLOOKUP(A54,[1]令和3年度契約状況調査票!$C:$AR,11,FALSE))</f>
        <v/>
      </c>
      <c r="E54" s="23" t="str">
        <f>IF(A54="","",VLOOKUP(A54,[1]令和3年度契約状況調査票!$C:$AR,12,FALSE))</f>
        <v/>
      </c>
      <c r="F54" s="26" t="str">
        <f>IF(A54="","",VLOOKUP(A54,[1]令和3年度契約状況調査票!$C:$AR,13,FALSE))</f>
        <v/>
      </c>
      <c r="G54" s="27" t="str">
        <f>IF(A54="","",IF(VLOOKUP(A54,[1]令和3年度契約状況調査票!$C:$AR,14,FALSE)="②一般競争入札（総合評価方式）","一般競争入札"&amp;CHAR(10)&amp;"（総合評価方式）","一般競争入札"))</f>
        <v/>
      </c>
      <c r="H54" s="28" t="str">
        <f>IF(A54="","",IF(VLOOKUP(A54,[1]令和3年度契約状況調査票!$C:$AR,16,FALSE)="他官署で調達手続きを実施のため","他官署で調達手続きを実施のため",IF(VLOOKUP(A54,[1]令和3年度契約状況調査票!$C:$AR,23,FALSE)="②同種の他の契約の予定価格を類推されるおそれがあるため公表しない","同種の他の契約の予定価格を類推されるおそれがあるため公表しない",IF(VLOOKUP(A54,[1]令和3年度契約状況調査票!$C:$AR,23,FALSE)="－","－",IF(VLOOKUP(A54,[1]令和3年度契約状況調査票!$C:$AR,9,FALSE)&lt;&gt;"",TEXT(VLOOKUP(A54,[1]令和3年度契約状況調査票!$C:$AR,16,FALSE),"#,##0円")&amp;CHAR(10)&amp;"(A)",VLOOKUP(A54,[1]令和3年度契約状況調査票!$C:$AR,16,FALSE))))))</f>
        <v/>
      </c>
      <c r="I54" s="28" t="str">
        <f>IF(A54="","",VLOOKUP(A54,[1]令和3年度契約状況調査票!$C:$AR,17,FALSE))</f>
        <v/>
      </c>
      <c r="J54" s="29" t="str">
        <f>IF(A54="","",IF(VLOOKUP(A54,[1]令和3年度契約状況調査票!$C:$AR,16,FALSE)="他官署で調達手続きを実施のため","－",IF(VLOOKUP(A54,[1]令和3年度契約状況調査票!$C:$AR,23,FALSE)="②同種の他の契約の予定価格を類推されるおそれがあるため公表しない","－",IF(VLOOKUP(A54,[1]令和3年度契約状況調査票!$C:$AR,23,FALSE)="－","－",IF(VLOOKUP(A54,[1]令和3年度契約状況調査票!$C:$AR,9,FALSE)&lt;&gt;"",TEXT(VLOOKUP(A54,[1]令和3年度契約状況調査票!$C:$AR,19,FALSE),"#.0%")&amp;CHAR(10)&amp;"(B/A×100)",VLOOKUP(A54,[1]令和3年度契約状況調査票!$C:$AR,19,FALSE))))))</f>
        <v/>
      </c>
      <c r="K54" s="30" t="str">
        <f>IF(A54="","",IF(VLOOKUP(A54,[1]令和3年度契約状況調査票!$C:$AR,29,FALSE)="①公益社団法人","公社",IF(VLOOKUP(A54,[1]令和3年度契約状況調査票!$C:$AR,29,FALSE)="②公益財団法人","公財","")))</f>
        <v/>
      </c>
      <c r="L54" s="30" t="str">
        <f>IF(A54="","",VLOOKUP(A54,[1]令和3年度契約状況調査票!$C:$AR,30,FALSE))</f>
        <v/>
      </c>
      <c r="M54" s="31" t="str">
        <f>IF(A54="","",IF(VLOOKUP(A54,[1]令和3年度契約状況調査票!$C:$AR,30,FALSE)="国所管",VLOOKUP(A54,[1]令和3年度契約状況調査票!$C:$AR,24,FALSE),""))</f>
        <v/>
      </c>
      <c r="N54" s="32" t="str">
        <f>IF(A54="","",IF(AND(P54="○",O54="分担契約/単価契約"),"単価契約"&amp;CHAR(10)&amp;"予定調達総額 "&amp;TEXT(VLOOKUP(A54,[1]令和3年度契約状況調査票!$C:$AR,18,FALSE),"#,##0円")&amp;"(B)"&amp;CHAR(10)&amp;"分担契約"&amp;CHAR(10)&amp;VLOOKUP(A54,[1]令和3年度契約状況調査票!$C:$AR,34,FALSE),IF(AND(P54="○",O54="分担契約"),"分担契約"&amp;CHAR(10)&amp;"契約総額 "&amp;TEXT(VLOOKUP(A54,[1]令和3年度契約状況調査票!$C:$AR,18,FALSE),"#,##0円")&amp;"(B)"&amp;CHAR(10)&amp;VLOOKUP(A54,[1]令和3年度契約状況調査票!$C:$AR,34,FALSE),(IF(O54="分担契約/単価契約","単価契約"&amp;CHAR(10)&amp;"予定調達総額 "&amp;TEXT(VLOOKUP(A54,[1]令和3年度契約状況調査票!$C:$AR,18,FALSE),"#,##0円")&amp;CHAR(10)&amp;"分担契約"&amp;CHAR(10)&amp;VLOOKUP(A54,[1]令和3年度契約状況調査票!$C:$AR,34,FALSE),IF(O54="分担契約","分担契約"&amp;CHAR(10)&amp;"契約総額 "&amp;TEXT(VLOOKUP(A54,[1]令和3年度契約状況調査票!$C:$AR,18,FALSE),"#,##0円")&amp;CHAR(10)&amp;VLOOKUP(A54,[1]令和3年度契約状況調査票!$C:$AR,34,FALSE),IF(O54="単価契約","単価契約"&amp;CHAR(10)&amp;"予定調達総額 "&amp;TEXT(VLOOKUP(A54,[1]令和3年度契約状況調査票!$C:$AR,18,FALSE),"#,##0円")&amp;CHAR(10)&amp;VLOOKUP(A54,[1]令和3年度契約状況調査票!$C:$AR,34,FALSE),VLOOKUP(A54,[1]令和3年度契約状況調査票!$C:$AR,34,FALSE))))))))</f>
        <v/>
      </c>
      <c r="O54" s="21" t="str">
        <f>IF(A54="","",VLOOKUP(A54,[1]令和3年度契約状況調査票!$C:$BY,55,FALSE))</f>
        <v/>
      </c>
      <c r="P54" s="21" t="str">
        <f>IF(A54="","",IF(VLOOKUP(A54,[1]令和3年度契約状況調査票!$C:$AR,16,FALSE)="他官署で調達手続きを実施のため","×",IF(VLOOKUP(A54,[1]令和3年度契約状況調査票!$C:$AR,23,FALSE)="②同種の他の契約の予定価格を類推されるおそれがあるため公表しない","×","○")))</f>
        <v/>
      </c>
    </row>
    <row r="55" spans="1:16" s="21" customFormat="1" ht="60" customHeight="1" x14ac:dyDescent="0.15">
      <c r="A55" s="22" t="str">
        <f>IF(MAX([1]令和3年度契約状況調査票!C54:C299)&gt;=ROW()-5,ROW()-5,"")</f>
        <v/>
      </c>
      <c r="B55" s="23" t="str">
        <f>IF(A55="","",VLOOKUP(A55,[1]令和3年度契約状況調査票!$C:$AR,7,FALSE))</f>
        <v/>
      </c>
      <c r="C55" s="24" t="str">
        <f>IF(A55="","",VLOOKUP(A55,[1]令和3年度契約状況調査票!$C:$AR,8,FALSE))</f>
        <v/>
      </c>
      <c r="D55" s="25" t="str">
        <f>IF(A55="","",VLOOKUP(A55,[1]令和3年度契約状況調査票!$C:$AR,11,FALSE))</f>
        <v/>
      </c>
      <c r="E55" s="23" t="str">
        <f>IF(A55="","",VLOOKUP(A55,[1]令和3年度契約状況調査票!$C:$AR,12,FALSE))</f>
        <v/>
      </c>
      <c r="F55" s="26" t="str">
        <f>IF(A55="","",VLOOKUP(A55,[1]令和3年度契約状況調査票!$C:$AR,13,FALSE))</f>
        <v/>
      </c>
      <c r="G55" s="27" t="str">
        <f>IF(A55="","",IF(VLOOKUP(A55,[1]令和3年度契約状況調査票!$C:$AR,14,FALSE)="②一般競争入札（総合評価方式）","一般競争入札"&amp;CHAR(10)&amp;"（総合評価方式）","一般競争入札"))</f>
        <v/>
      </c>
      <c r="H55" s="28" t="str">
        <f>IF(A55="","",IF(VLOOKUP(A55,[1]令和3年度契約状況調査票!$C:$AR,16,FALSE)="他官署で調達手続きを実施のため","他官署で調達手続きを実施のため",IF(VLOOKUP(A55,[1]令和3年度契約状況調査票!$C:$AR,23,FALSE)="②同種の他の契約の予定価格を類推されるおそれがあるため公表しない","同種の他の契約の予定価格を類推されるおそれがあるため公表しない",IF(VLOOKUP(A55,[1]令和3年度契約状況調査票!$C:$AR,23,FALSE)="－","－",IF(VLOOKUP(A55,[1]令和3年度契約状況調査票!$C:$AR,9,FALSE)&lt;&gt;"",TEXT(VLOOKUP(A55,[1]令和3年度契約状況調査票!$C:$AR,16,FALSE),"#,##0円")&amp;CHAR(10)&amp;"(A)",VLOOKUP(A55,[1]令和3年度契約状況調査票!$C:$AR,16,FALSE))))))</f>
        <v/>
      </c>
      <c r="I55" s="28" t="str">
        <f>IF(A55="","",VLOOKUP(A55,[1]令和3年度契約状況調査票!$C:$AR,17,FALSE))</f>
        <v/>
      </c>
      <c r="J55" s="29" t="str">
        <f>IF(A55="","",IF(VLOOKUP(A55,[1]令和3年度契約状況調査票!$C:$AR,16,FALSE)="他官署で調達手続きを実施のため","－",IF(VLOOKUP(A55,[1]令和3年度契約状況調査票!$C:$AR,23,FALSE)="②同種の他の契約の予定価格を類推されるおそれがあるため公表しない","－",IF(VLOOKUP(A55,[1]令和3年度契約状況調査票!$C:$AR,23,FALSE)="－","－",IF(VLOOKUP(A55,[1]令和3年度契約状況調査票!$C:$AR,9,FALSE)&lt;&gt;"",TEXT(VLOOKUP(A55,[1]令和3年度契約状況調査票!$C:$AR,19,FALSE),"#.0%")&amp;CHAR(10)&amp;"(B/A×100)",VLOOKUP(A55,[1]令和3年度契約状況調査票!$C:$AR,19,FALSE))))))</f>
        <v/>
      </c>
      <c r="K55" s="30" t="str">
        <f>IF(A55="","",IF(VLOOKUP(A55,[1]令和3年度契約状況調査票!$C:$AR,29,FALSE)="①公益社団法人","公社",IF(VLOOKUP(A55,[1]令和3年度契約状況調査票!$C:$AR,29,FALSE)="②公益財団法人","公財","")))</f>
        <v/>
      </c>
      <c r="L55" s="30" t="str">
        <f>IF(A55="","",VLOOKUP(A55,[1]令和3年度契約状況調査票!$C:$AR,30,FALSE))</f>
        <v/>
      </c>
      <c r="M55" s="31" t="str">
        <f>IF(A55="","",IF(VLOOKUP(A55,[1]令和3年度契約状況調査票!$C:$AR,30,FALSE)="国所管",VLOOKUP(A55,[1]令和3年度契約状況調査票!$C:$AR,24,FALSE),""))</f>
        <v/>
      </c>
      <c r="N55" s="32" t="str">
        <f>IF(A55="","",IF(AND(P55="○",O55="分担契約/単価契約"),"単価契約"&amp;CHAR(10)&amp;"予定調達総額 "&amp;TEXT(VLOOKUP(A55,[1]令和3年度契約状況調査票!$C:$AR,18,FALSE),"#,##0円")&amp;"(B)"&amp;CHAR(10)&amp;"分担契約"&amp;CHAR(10)&amp;VLOOKUP(A55,[1]令和3年度契約状況調査票!$C:$AR,34,FALSE),IF(AND(P55="○",O55="分担契約"),"分担契約"&amp;CHAR(10)&amp;"契約総額 "&amp;TEXT(VLOOKUP(A55,[1]令和3年度契約状況調査票!$C:$AR,18,FALSE),"#,##0円")&amp;"(B)"&amp;CHAR(10)&amp;VLOOKUP(A55,[1]令和3年度契約状況調査票!$C:$AR,34,FALSE),(IF(O55="分担契約/単価契約","単価契約"&amp;CHAR(10)&amp;"予定調達総額 "&amp;TEXT(VLOOKUP(A55,[1]令和3年度契約状況調査票!$C:$AR,18,FALSE),"#,##0円")&amp;CHAR(10)&amp;"分担契約"&amp;CHAR(10)&amp;VLOOKUP(A55,[1]令和3年度契約状況調査票!$C:$AR,34,FALSE),IF(O55="分担契約","分担契約"&amp;CHAR(10)&amp;"契約総額 "&amp;TEXT(VLOOKUP(A55,[1]令和3年度契約状況調査票!$C:$AR,18,FALSE),"#,##0円")&amp;CHAR(10)&amp;VLOOKUP(A55,[1]令和3年度契約状況調査票!$C:$AR,34,FALSE),IF(O55="単価契約","単価契約"&amp;CHAR(10)&amp;"予定調達総額 "&amp;TEXT(VLOOKUP(A55,[1]令和3年度契約状況調査票!$C:$AR,18,FALSE),"#,##0円")&amp;CHAR(10)&amp;VLOOKUP(A55,[1]令和3年度契約状況調査票!$C:$AR,34,FALSE),VLOOKUP(A55,[1]令和3年度契約状況調査票!$C:$AR,34,FALSE))))))))</f>
        <v/>
      </c>
      <c r="O55" s="21" t="str">
        <f>IF(A55="","",VLOOKUP(A55,[1]令和3年度契約状況調査票!$C:$BY,55,FALSE))</f>
        <v/>
      </c>
      <c r="P55" s="21" t="str">
        <f>IF(A55="","",IF(VLOOKUP(A55,[1]令和3年度契約状況調査票!$C:$AR,16,FALSE)="他官署で調達手続きを実施のため","×",IF(VLOOKUP(A55,[1]令和3年度契約状況調査票!$C:$AR,23,FALSE)="②同種の他の契約の予定価格を類推されるおそれがあるため公表しない","×","○")))</f>
        <v/>
      </c>
    </row>
    <row r="56" spans="1:16" s="21" customFormat="1" ht="60" customHeight="1" x14ac:dyDescent="0.15">
      <c r="A56" s="22" t="str">
        <f>IF(MAX([1]令和3年度契約状況調査票!C55:C300)&gt;=ROW()-5,ROW()-5,"")</f>
        <v/>
      </c>
      <c r="B56" s="23" t="str">
        <f>IF(A56="","",VLOOKUP(A56,[1]令和3年度契約状況調査票!$C:$AR,7,FALSE))</f>
        <v/>
      </c>
      <c r="C56" s="24" t="str">
        <f>IF(A56="","",VLOOKUP(A56,[1]令和3年度契約状況調査票!$C:$AR,8,FALSE))</f>
        <v/>
      </c>
      <c r="D56" s="25" t="str">
        <f>IF(A56="","",VLOOKUP(A56,[1]令和3年度契約状況調査票!$C:$AR,11,FALSE))</f>
        <v/>
      </c>
      <c r="E56" s="23" t="str">
        <f>IF(A56="","",VLOOKUP(A56,[1]令和3年度契約状況調査票!$C:$AR,12,FALSE))</f>
        <v/>
      </c>
      <c r="F56" s="26" t="str">
        <f>IF(A56="","",VLOOKUP(A56,[1]令和3年度契約状況調査票!$C:$AR,13,FALSE))</f>
        <v/>
      </c>
      <c r="G56" s="27" t="str">
        <f>IF(A56="","",IF(VLOOKUP(A56,[1]令和3年度契約状況調査票!$C:$AR,14,FALSE)="②一般競争入札（総合評価方式）","一般競争入札"&amp;CHAR(10)&amp;"（総合評価方式）","一般競争入札"))</f>
        <v/>
      </c>
      <c r="H56" s="28" t="str">
        <f>IF(A56="","",IF(VLOOKUP(A56,[1]令和3年度契約状況調査票!$C:$AR,16,FALSE)="他官署で調達手続きを実施のため","他官署で調達手続きを実施のため",IF(VLOOKUP(A56,[1]令和3年度契約状況調査票!$C:$AR,23,FALSE)="②同種の他の契約の予定価格を類推されるおそれがあるため公表しない","同種の他の契約の予定価格を類推されるおそれがあるため公表しない",IF(VLOOKUP(A56,[1]令和3年度契約状況調査票!$C:$AR,23,FALSE)="－","－",IF(VLOOKUP(A56,[1]令和3年度契約状況調査票!$C:$AR,9,FALSE)&lt;&gt;"",TEXT(VLOOKUP(A56,[1]令和3年度契約状況調査票!$C:$AR,16,FALSE),"#,##0円")&amp;CHAR(10)&amp;"(A)",VLOOKUP(A56,[1]令和3年度契約状況調査票!$C:$AR,16,FALSE))))))</f>
        <v/>
      </c>
      <c r="I56" s="28" t="str">
        <f>IF(A56="","",VLOOKUP(A56,[1]令和3年度契約状況調査票!$C:$AR,17,FALSE))</f>
        <v/>
      </c>
      <c r="J56" s="29" t="str">
        <f>IF(A56="","",IF(VLOOKUP(A56,[1]令和3年度契約状況調査票!$C:$AR,16,FALSE)="他官署で調達手続きを実施のため","－",IF(VLOOKUP(A56,[1]令和3年度契約状況調査票!$C:$AR,23,FALSE)="②同種の他の契約の予定価格を類推されるおそれがあるため公表しない","－",IF(VLOOKUP(A56,[1]令和3年度契約状況調査票!$C:$AR,23,FALSE)="－","－",IF(VLOOKUP(A56,[1]令和3年度契約状況調査票!$C:$AR,9,FALSE)&lt;&gt;"",TEXT(VLOOKUP(A56,[1]令和3年度契約状況調査票!$C:$AR,19,FALSE),"#.0%")&amp;CHAR(10)&amp;"(B/A×100)",VLOOKUP(A56,[1]令和3年度契約状況調査票!$C:$AR,19,FALSE))))))</f>
        <v/>
      </c>
      <c r="K56" s="30" t="str">
        <f>IF(A56="","",IF(VLOOKUP(A56,[1]令和3年度契約状況調査票!$C:$AR,29,FALSE)="①公益社団法人","公社",IF(VLOOKUP(A56,[1]令和3年度契約状況調査票!$C:$AR,29,FALSE)="②公益財団法人","公財","")))</f>
        <v/>
      </c>
      <c r="L56" s="30" t="str">
        <f>IF(A56="","",VLOOKUP(A56,[1]令和3年度契約状況調査票!$C:$AR,30,FALSE))</f>
        <v/>
      </c>
      <c r="M56" s="31" t="str">
        <f>IF(A56="","",IF(VLOOKUP(A56,[1]令和3年度契約状況調査票!$C:$AR,30,FALSE)="国所管",VLOOKUP(A56,[1]令和3年度契約状況調査票!$C:$AR,24,FALSE),""))</f>
        <v/>
      </c>
      <c r="N56" s="32" t="str">
        <f>IF(A56="","",IF(AND(P56="○",O56="分担契約/単価契約"),"単価契約"&amp;CHAR(10)&amp;"予定調達総額 "&amp;TEXT(VLOOKUP(A56,[1]令和3年度契約状況調査票!$C:$AR,18,FALSE),"#,##0円")&amp;"(B)"&amp;CHAR(10)&amp;"分担契約"&amp;CHAR(10)&amp;VLOOKUP(A56,[1]令和3年度契約状況調査票!$C:$AR,34,FALSE),IF(AND(P56="○",O56="分担契約"),"分担契約"&amp;CHAR(10)&amp;"契約総額 "&amp;TEXT(VLOOKUP(A56,[1]令和3年度契約状況調査票!$C:$AR,18,FALSE),"#,##0円")&amp;"(B)"&amp;CHAR(10)&amp;VLOOKUP(A56,[1]令和3年度契約状況調査票!$C:$AR,34,FALSE),(IF(O56="分担契約/単価契約","単価契約"&amp;CHAR(10)&amp;"予定調達総額 "&amp;TEXT(VLOOKUP(A56,[1]令和3年度契約状況調査票!$C:$AR,18,FALSE),"#,##0円")&amp;CHAR(10)&amp;"分担契約"&amp;CHAR(10)&amp;VLOOKUP(A56,[1]令和3年度契約状況調査票!$C:$AR,34,FALSE),IF(O56="分担契約","分担契約"&amp;CHAR(10)&amp;"契約総額 "&amp;TEXT(VLOOKUP(A56,[1]令和3年度契約状況調査票!$C:$AR,18,FALSE),"#,##0円")&amp;CHAR(10)&amp;VLOOKUP(A56,[1]令和3年度契約状況調査票!$C:$AR,34,FALSE),IF(O56="単価契約","単価契約"&amp;CHAR(10)&amp;"予定調達総額 "&amp;TEXT(VLOOKUP(A56,[1]令和3年度契約状況調査票!$C:$AR,18,FALSE),"#,##0円")&amp;CHAR(10)&amp;VLOOKUP(A56,[1]令和3年度契約状況調査票!$C:$AR,34,FALSE),VLOOKUP(A56,[1]令和3年度契約状況調査票!$C:$AR,34,FALSE))))))))</f>
        <v/>
      </c>
      <c r="O56" s="21" t="str">
        <f>IF(A56="","",VLOOKUP(A56,[1]令和3年度契約状況調査票!$C:$BY,55,FALSE))</f>
        <v/>
      </c>
      <c r="P56" s="21" t="str">
        <f>IF(A56="","",IF(VLOOKUP(A56,[1]令和3年度契約状況調査票!$C:$AR,16,FALSE)="他官署で調達手続きを実施のため","×",IF(VLOOKUP(A56,[1]令和3年度契約状況調査票!$C:$AR,23,FALSE)="②同種の他の契約の予定価格を類推されるおそれがあるため公表しない","×","○")))</f>
        <v/>
      </c>
    </row>
    <row r="57" spans="1:16" s="21" customFormat="1" ht="60" customHeight="1" x14ac:dyDescent="0.15">
      <c r="A57" s="22" t="str">
        <f>IF(MAX([1]令和3年度契約状況調査票!C56:C301)&gt;=ROW()-5,ROW()-5,"")</f>
        <v/>
      </c>
      <c r="B57" s="23" t="str">
        <f>IF(A57="","",VLOOKUP(A57,[1]令和3年度契約状況調査票!$C:$AR,7,FALSE))</f>
        <v/>
      </c>
      <c r="C57" s="24" t="str">
        <f>IF(A57="","",VLOOKUP(A57,[1]令和3年度契約状況調査票!$C:$AR,8,FALSE))</f>
        <v/>
      </c>
      <c r="D57" s="25" t="str">
        <f>IF(A57="","",VLOOKUP(A57,[1]令和3年度契約状況調査票!$C:$AR,11,FALSE))</f>
        <v/>
      </c>
      <c r="E57" s="23" t="str">
        <f>IF(A57="","",VLOOKUP(A57,[1]令和3年度契約状況調査票!$C:$AR,12,FALSE))</f>
        <v/>
      </c>
      <c r="F57" s="26" t="str">
        <f>IF(A57="","",VLOOKUP(A57,[1]令和3年度契約状況調査票!$C:$AR,13,FALSE))</f>
        <v/>
      </c>
      <c r="G57" s="27" t="str">
        <f>IF(A57="","",IF(VLOOKUP(A57,[1]令和3年度契約状況調査票!$C:$AR,14,FALSE)="②一般競争入札（総合評価方式）","一般競争入札"&amp;CHAR(10)&amp;"（総合評価方式）","一般競争入札"))</f>
        <v/>
      </c>
      <c r="H57" s="28" t="str">
        <f>IF(A57="","",IF(VLOOKUP(A57,[1]令和3年度契約状況調査票!$C:$AR,16,FALSE)="他官署で調達手続きを実施のため","他官署で調達手続きを実施のため",IF(VLOOKUP(A57,[1]令和3年度契約状況調査票!$C:$AR,23,FALSE)="②同種の他の契約の予定価格を類推されるおそれがあるため公表しない","同種の他の契約の予定価格を類推されるおそれがあるため公表しない",IF(VLOOKUP(A57,[1]令和3年度契約状況調査票!$C:$AR,23,FALSE)="－","－",IF(VLOOKUP(A57,[1]令和3年度契約状況調査票!$C:$AR,9,FALSE)&lt;&gt;"",TEXT(VLOOKUP(A57,[1]令和3年度契約状況調査票!$C:$AR,16,FALSE),"#,##0円")&amp;CHAR(10)&amp;"(A)",VLOOKUP(A57,[1]令和3年度契約状況調査票!$C:$AR,16,FALSE))))))</f>
        <v/>
      </c>
      <c r="I57" s="28" t="str">
        <f>IF(A57="","",VLOOKUP(A57,[1]令和3年度契約状況調査票!$C:$AR,17,FALSE))</f>
        <v/>
      </c>
      <c r="J57" s="29" t="str">
        <f>IF(A57="","",IF(VLOOKUP(A57,[1]令和3年度契約状況調査票!$C:$AR,16,FALSE)="他官署で調達手続きを実施のため","－",IF(VLOOKUP(A57,[1]令和3年度契約状況調査票!$C:$AR,23,FALSE)="②同種の他の契約の予定価格を類推されるおそれがあるため公表しない","－",IF(VLOOKUP(A57,[1]令和3年度契約状況調査票!$C:$AR,23,FALSE)="－","－",IF(VLOOKUP(A57,[1]令和3年度契約状況調査票!$C:$AR,9,FALSE)&lt;&gt;"",TEXT(VLOOKUP(A57,[1]令和3年度契約状況調査票!$C:$AR,19,FALSE),"#.0%")&amp;CHAR(10)&amp;"(B/A×100)",VLOOKUP(A57,[1]令和3年度契約状況調査票!$C:$AR,19,FALSE))))))</f>
        <v/>
      </c>
      <c r="K57" s="30" t="str">
        <f>IF(A57="","",IF(VLOOKUP(A57,[1]令和3年度契約状況調査票!$C:$AR,29,FALSE)="①公益社団法人","公社",IF(VLOOKUP(A57,[1]令和3年度契約状況調査票!$C:$AR,29,FALSE)="②公益財団法人","公財","")))</f>
        <v/>
      </c>
      <c r="L57" s="30" t="str">
        <f>IF(A57="","",VLOOKUP(A57,[1]令和3年度契約状況調査票!$C:$AR,30,FALSE))</f>
        <v/>
      </c>
      <c r="M57" s="31" t="str">
        <f>IF(A57="","",IF(VLOOKUP(A57,[1]令和3年度契約状況調査票!$C:$AR,30,FALSE)="国所管",VLOOKUP(A57,[1]令和3年度契約状況調査票!$C:$AR,24,FALSE),""))</f>
        <v/>
      </c>
      <c r="N57" s="32" t="str">
        <f>IF(A57="","",IF(AND(P57="○",O57="分担契約/単価契約"),"単価契約"&amp;CHAR(10)&amp;"予定調達総額 "&amp;TEXT(VLOOKUP(A57,[1]令和3年度契約状況調査票!$C:$AR,18,FALSE),"#,##0円")&amp;"(B)"&amp;CHAR(10)&amp;"分担契約"&amp;CHAR(10)&amp;VLOOKUP(A57,[1]令和3年度契約状況調査票!$C:$AR,34,FALSE),IF(AND(P57="○",O57="分担契約"),"分担契約"&amp;CHAR(10)&amp;"契約総額 "&amp;TEXT(VLOOKUP(A57,[1]令和3年度契約状況調査票!$C:$AR,18,FALSE),"#,##0円")&amp;"(B)"&amp;CHAR(10)&amp;VLOOKUP(A57,[1]令和3年度契約状況調査票!$C:$AR,34,FALSE),(IF(O57="分担契約/単価契約","単価契約"&amp;CHAR(10)&amp;"予定調達総額 "&amp;TEXT(VLOOKUP(A57,[1]令和3年度契約状況調査票!$C:$AR,18,FALSE),"#,##0円")&amp;CHAR(10)&amp;"分担契約"&amp;CHAR(10)&amp;VLOOKUP(A57,[1]令和3年度契約状況調査票!$C:$AR,34,FALSE),IF(O57="分担契約","分担契約"&amp;CHAR(10)&amp;"契約総額 "&amp;TEXT(VLOOKUP(A57,[1]令和3年度契約状況調査票!$C:$AR,18,FALSE),"#,##0円")&amp;CHAR(10)&amp;VLOOKUP(A57,[1]令和3年度契約状況調査票!$C:$AR,34,FALSE),IF(O57="単価契約","単価契約"&amp;CHAR(10)&amp;"予定調達総額 "&amp;TEXT(VLOOKUP(A57,[1]令和3年度契約状況調査票!$C:$AR,18,FALSE),"#,##0円")&amp;CHAR(10)&amp;VLOOKUP(A57,[1]令和3年度契約状況調査票!$C:$AR,34,FALSE),VLOOKUP(A57,[1]令和3年度契約状況調査票!$C:$AR,34,FALSE))))))))</f>
        <v/>
      </c>
      <c r="O57" s="21" t="str">
        <f>IF(A57="","",VLOOKUP(A57,[1]令和3年度契約状況調査票!$C:$BY,55,FALSE))</f>
        <v/>
      </c>
      <c r="P57" s="21" t="str">
        <f>IF(A57="","",IF(VLOOKUP(A57,[1]令和3年度契約状況調査票!$C:$AR,16,FALSE)="他官署で調達手続きを実施のため","×",IF(VLOOKUP(A57,[1]令和3年度契約状況調査票!$C:$AR,23,FALSE)="②同種の他の契約の予定価格を類推されるおそれがあるため公表しない","×","○")))</f>
        <v/>
      </c>
    </row>
    <row r="58" spans="1:16" s="21" customFormat="1" ht="60" customHeight="1" x14ac:dyDescent="0.15">
      <c r="A58" s="22" t="str">
        <f>IF(MAX([1]令和3年度契約状況調査票!C57:C302)&gt;=ROW()-5,ROW()-5,"")</f>
        <v/>
      </c>
      <c r="B58" s="23" t="str">
        <f>IF(A58="","",VLOOKUP(A58,[1]令和3年度契約状況調査票!$C:$AR,7,FALSE))</f>
        <v/>
      </c>
      <c r="C58" s="24" t="str">
        <f>IF(A58="","",VLOOKUP(A58,[1]令和3年度契約状況調査票!$C:$AR,8,FALSE))</f>
        <v/>
      </c>
      <c r="D58" s="25" t="str">
        <f>IF(A58="","",VLOOKUP(A58,[1]令和3年度契約状況調査票!$C:$AR,11,FALSE))</f>
        <v/>
      </c>
      <c r="E58" s="23" t="str">
        <f>IF(A58="","",VLOOKUP(A58,[1]令和3年度契約状況調査票!$C:$AR,12,FALSE))</f>
        <v/>
      </c>
      <c r="F58" s="26" t="str">
        <f>IF(A58="","",VLOOKUP(A58,[1]令和3年度契約状況調査票!$C:$AR,13,FALSE))</f>
        <v/>
      </c>
      <c r="G58" s="27" t="str">
        <f>IF(A58="","",IF(VLOOKUP(A58,[1]令和3年度契約状況調査票!$C:$AR,14,FALSE)="②一般競争入札（総合評価方式）","一般競争入札"&amp;CHAR(10)&amp;"（総合評価方式）","一般競争入札"))</f>
        <v/>
      </c>
      <c r="H58" s="28" t="str">
        <f>IF(A58="","",IF(VLOOKUP(A58,[1]令和3年度契約状況調査票!$C:$AR,16,FALSE)="他官署で調達手続きを実施のため","他官署で調達手続きを実施のため",IF(VLOOKUP(A58,[1]令和3年度契約状況調査票!$C:$AR,23,FALSE)="②同種の他の契約の予定価格を類推されるおそれがあるため公表しない","同種の他の契約の予定価格を類推されるおそれがあるため公表しない",IF(VLOOKUP(A58,[1]令和3年度契約状況調査票!$C:$AR,23,FALSE)="－","－",IF(VLOOKUP(A58,[1]令和3年度契約状況調査票!$C:$AR,9,FALSE)&lt;&gt;"",TEXT(VLOOKUP(A58,[1]令和3年度契約状況調査票!$C:$AR,16,FALSE),"#,##0円")&amp;CHAR(10)&amp;"(A)",VLOOKUP(A58,[1]令和3年度契約状況調査票!$C:$AR,16,FALSE))))))</f>
        <v/>
      </c>
      <c r="I58" s="28" t="str">
        <f>IF(A58="","",VLOOKUP(A58,[1]令和3年度契約状況調査票!$C:$AR,17,FALSE))</f>
        <v/>
      </c>
      <c r="J58" s="29" t="str">
        <f>IF(A58="","",IF(VLOOKUP(A58,[1]令和3年度契約状況調査票!$C:$AR,16,FALSE)="他官署で調達手続きを実施のため","－",IF(VLOOKUP(A58,[1]令和3年度契約状況調査票!$C:$AR,23,FALSE)="②同種の他の契約の予定価格を類推されるおそれがあるため公表しない","－",IF(VLOOKUP(A58,[1]令和3年度契約状況調査票!$C:$AR,23,FALSE)="－","－",IF(VLOOKUP(A58,[1]令和3年度契約状況調査票!$C:$AR,9,FALSE)&lt;&gt;"",TEXT(VLOOKUP(A58,[1]令和3年度契約状況調査票!$C:$AR,19,FALSE),"#.0%")&amp;CHAR(10)&amp;"(B/A×100)",VLOOKUP(A58,[1]令和3年度契約状況調査票!$C:$AR,19,FALSE))))))</f>
        <v/>
      </c>
      <c r="K58" s="30" t="str">
        <f>IF(A58="","",IF(VLOOKUP(A58,[1]令和3年度契約状況調査票!$C:$AR,29,FALSE)="①公益社団法人","公社",IF(VLOOKUP(A58,[1]令和3年度契約状況調査票!$C:$AR,29,FALSE)="②公益財団法人","公財","")))</f>
        <v/>
      </c>
      <c r="L58" s="30" t="str">
        <f>IF(A58="","",VLOOKUP(A58,[1]令和3年度契約状況調査票!$C:$AR,30,FALSE))</f>
        <v/>
      </c>
      <c r="M58" s="31" t="str">
        <f>IF(A58="","",IF(VLOOKUP(A58,[1]令和3年度契約状況調査票!$C:$AR,30,FALSE)="国所管",VLOOKUP(A58,[1]令和3年度契約状況調査票!$C:$AR,24,FALSE),""))</f>
        <v/>
      </c>
      <c r="N58" s="32" t="str">
        <f>IF(A58="","",IF(AND(P58="○",O58="分担契約/単価契約"),"単価契約"&amp;CHAR(10)&amp;"予定調達総額 "&amp;TEXT(VLOOKUP(A58,[1]令和3年度契約状況調査票!$C:$AR,18,FALSE),"#,##0円")&amp;"(B)"&amp;CHAR(10)&amp;"分担契約"&amp;CHAR(10)&amp;VLOOKUP(A58,[1]令和3年度契約状況調査票!$C:$AR,34,FALSE),IF(AND(P58="○",O58="分担契約"),"分担契約"&amp;CHAR(10)&amp;"契約総額 "&amp;TEXT(VLOOKUP(A58,[1]令和3年度契約状況調査票!$C:$AR,18,FALSE),"#,##0円")&amp;"(B)"&amp;CHAR(10)&amp;VLOOKUP(A58,[1]令和3年度契約状況調査票!$C:$AR,34,FALSE),(IF(O58="分担契約/単価契約","単価契約"&amp;CHAR(10)&amp;"予定調達総額 "&amp;TEXT(VLOOKUP(A58,[1]令和3年度契約状況調査票!$C:$AR,18,FALSE),"#,##0円")&amp;CHAR(10)&amp;"分担契約"&amp;CHAR(10)&amp;VLOOKUP(A58,[1]令和3年度契約状況調査票!$C:$AR,34,FALSE),IF(O58="分担契約","分担契約"&amp;CHAR(10)&amp;"契約総額 "&amp;TEXT(VLOOKUP(A58,[1]令和3年度契約状況調査票!$C:$AR,18,FALSE),"#,##0円")&amp;CHAR(10)&amp;VLOOKUP(A58,[1]令和3年度契約状況調査票!$C:$AR,34,FALSE),IF(O58="単価契約","単価契約"&amp;CHAR(10)&amp;"予定調達総額 "&amp;TEXT(VLOOKUP(A58,[1]令和3年度契約状況調査票!$C:$AR,18,FALSE),"#,##0円")&amp;CHAR(10)&amp;VLOOKUP(A58,[1]令和3年度契約状況調査票!$C:$AR,34,FALSE),VLOOKUP(A58,[1]令和3年度契約状況調査票!$C:$AR,34,FALSE))))))))</f>
        <v/>
      </c>
      <c r="O58" s="21" t="str">
        <f>IF(A58="","",VLOOKUP(A58,[1]令和3年度契約状況調査票!$C:$BY,55,FALSE))</f>
        <v/>
      </c>
      <c r="P58" s="21" t="str">
        <f>IF(A58="","",IF(VLOOKUP(A58,[1]令和3年度契約状況調査票!$C:$AR,16,FALSE)="他官署で調達手続きを実施のため","×",IF(VLOOKUP(A58,[1]令和3年度契約状況調査票!$C:$AR,23,FALSE)="②同種の他の契約の予定価格を類推されるおそれがあるため公表しない","×","○")))</f>
        <v/>
      </c>
    </row>
    <row r="59" spans="1:16" s="21" customFormat="1" ht="60" customHeight="1" x14ac:dyDescent="0.15">
      <c r="A59" s="22" t="str">
        <f>IF(MAX([1]令和3年度契約状況調査票!C58:C303)&gt;=ROW()-5,ROW()-5,"")</f>
        <v/>
      </c>
      <c r="B59" s="23" t="str">
        <f>IF(A59="","",VLOOKUP(A59,[1]令和3年度契約状況調査票!$C:$AR,7,FALSE))</f>
        <v/>
      </c>
      <c r="C59" s="24" t="str">
        <f>IF(A59="","",VLOOKUP(A59,[1]令和3年度契約状況調査票!$C:$AR,8,FALSE))</f>
        <v/>
      </c>
      <c r="D59" s="25" t="str">
        <f>IF(A59="","",VLOOKUP(A59,[1]令和3年度契約状況調査票!$C:$AR,11,FALSE))</f>
        <v/>
      </c>
      <c r="E59" s="23" t="str">
        <f>IF(A59="","",VLOOKUP(A59,[1]令和3年度契約状況調査票!$C:$AR,12,FALSE))</f>
        <v/>
      </c>
      <c r="F59" s="26" t="str">
        <f>IF(A59="","",VLOOKUP(A59,[1]令和3年度契約状況調査票!$C:$AR,13,FALSE))</f>
        <v/>
      </c>
      <c r="G59" s="27" t="str">
        <f>IF(A59="","",IF(VLOOKUP(A59,[1]令和3年度契約状況調査票!$C:$AR,14,FALSE)="②一般競争入札（総合評価方式）","一般競争入札"&amp;CHAR(10)&amp;"（総合評価方式）","一般競争入札"))</f>
        <v/>
      </c>
      <c r="H59" s="28" t="str">
        <f>IF(A59="","",IF(VLOOKUP(A59,[1]令和3年度契約状況調査票!$C:$AR,16,FALSE)="他官署で調達手続きを実施のため","他官署で調達手続きを実施のため",IF(VLOOKUP(A59,[1]令和3年度契約状況調査票!$C:$AR,23,FALSE)="②同種の他の契約の予定価格を類推されるおそれがあるため公表しない","同種の他の契約の予定価格を類推されるおそれがあるため公表しない",IF(VLOOKUP(A59,[1]令和3年度契約状況調査票!$C:$AR,23,FALSE)="－","－",IF(VLOOKUP(A59,[1]令和3年度契約状況調査票!$C:$AR,9,FALSE)&lt;&gt;"",TEXT(VLOOKUP(A59,[1]令和3年度契約状況調査票!$C:$AR,16,FALSE),"#,##0円")&amp;CHAR(10)&amp;"(A)",VLOOKUP(A59,[1]令和3年度契約状況調査票!$C:$AR,16,FALSE))))))</f>
        <v/>
      </c>
      <c r="I59" s="28" t="str">
        <f>IF(A59="","",VLOOKUP(A59,[1]令和3年度契約状況調査票!$C:$AR,17,FALSE))</f>
        <v/>
      </c>
      <c r="J59" s="29" t="str">
        <f>IF(A59="","",IF(VLOOKUP(A59,[1]令和3年度契約状況調査票!$C:$AR,16,FALSE)="他官署で調達手続きを実施のため","－",IF(VLOOKUP(A59,[1]令和3年度契約状況調査票!$C:$AR,23,FALSE)="②同種の他の契約の予定価格を類推されるおそれがあるため公表しない","－",IF(VLOOKUP(A59,[1]令和3年度契約状況調査票!$C:$AR,23,FALSE)="－","－",IF(VLOOKUP(A59,[1]令和3年度契約状況調査票!$C:$AR,9,FALSE)&lt;&gt;"",TEXT(VLOOKUP(A59,[1]令和3年度契約状況調査票!$C:$AR,19,FALSE),"#.0%")&amp;CHAR(10)&amp;"(B/A×100)",VLOOKUP(A59,[1]令和3年度契約状況調査票!$C:$AR,19,FALSE))))))</f>
        <v/>
      </c>
      <c r="K59" s="30" t="str">
        <f>IF(A59="","",IF(VLOOKUP(A59,[1]令和3年度契約状況調査票!$C:$AR,29,FALSE)="①公益社団法人","公社",IF(VLOOKUP(A59,[1]令和3年度契約状況調査票!$C:$AR,29,FALSE)="②公益財団法人","公財","")))</f>
        <v/>
      </c>
      <c r="L59" s="30" t="str">
        <f>IF(A59="","",VLOOKUP(A59,[1]令和3年度契約状況調査票!$C:$AR,30,FALSE))</f>
        <v/>
      </c>
      <c r="M59" s="31" t="str">
        <f>IF(A59="","",IF(VLOOKUP(A59,[1]令和3年度契約状況調査票!$C:$AR,30,FALSE)="国所管",VLOOKUP(A59,[1]令和3年度契約状況調査票!$C:$AR,24,FALSE),""))</f>
        <v/>
      </c>
      <c r="N59" s="32" t="str">
        <f>IF(A59="","",IF(AND(P59="○",O59="分担契約/単価契約"),"単価契約"&amp;CHAR(10)&amp;"予定調達総額 "&amp;TEXT(VLOOKUP(A59,[1]令和3年度契約状況調査票!$C:$AR,18,FALSE),"#,##0円")&amp;"(B)"&amp;CHAR(10)&amp;"分担契約"&amp;CHAR(10)&amp;VLOOKUP(A59,[1]令和3年度契約状況調査票!$C:$AR,34,FALSE),IF(AND(P59="○",O59="分担契約"),"分担契約"&amp;CHAR(10)&amp;"契約総額 "&amp;TEXT(VLOOKUP(A59,[1]令和3年度契約状況調査票!$C:$AR,18,FALSE),"#,##0円")&amp;"(B)"&amp;CHAR(10)&amp;VLOOKUP(A59,[1]令和3年度契約状況調査票!$C:$AR,34,FALSE),(IF(O59="分担契約/単価契約","単価契約"&amp;CHAR(10)&amp;"予定調達総額 "&amp;TEXT(VLOOKUP(A59,[1]令和3年度契約状況調査票!$C:$AR,18,FALSE),"#,##0円")&amp;CHAR(10)&amp;"分担契約"&amp;CHAR(10)&amp;VLOOKUP(A59,[1]令和3年度契約状況調査票!$C:$AR,34,FALSE),IF(O59="分担契約","分担契約"&amp;CHAR(10)&amp;"契約総額 "&amp;TEXT(VLOOKUP(A59,[1]令和3年度契約状況調査票!$C:$AR,18,FALSE),"#,##0円")&amp;CHAR(10)&amp;VLOOKUP(A59,[1]令和3年度契約状況調査票!$C:$AR,34,FALSE),IF(O59="単価契約","単価契約"&amp;CHAR(10)&amp;"予定調達総額 "&amp;TEXT(VLOOKUP(A59,[1]令和3年度契約状況調査票!$C:$AR,18,FALSE),"#,##0円")&amp;CHAR(10)&amp;VLOOKUP(A59,[1]令和3年度契約状況調査票!$C:$AR,34,FALSE),VLOOKUP(A59,[1]令和3年度契約状況調査票!$C:$AR,34,FALSE))))))))</f>
        <v/>
      </c>
      <c r="O59" s="21" t="str">
        <f>IF(A59="","",VLOOKUP(A59,[1]令和3年度契約状況調査票!$C:$BY,55,FALSE))</f>
        <v/>
      </c>
      <c r="P59" s="21" t="str">
        <f>IF(A59="","",IF(VLOOKUP(A59,[1]令和3年度契約状況調査票!$C:$AR,16,FALSE)="他官署で調達手続きを実施のため","×",IF(VLOOKUP(A59,[1]令和3年度契約状況調査票!$C:$AR,23,FALSE)="②同種の他の契約の予定価格を類推されるおそれがあるため公表しない","×","○")))</f>
        <v/>
      </c>
    </row>
    <row r="60" spans="1:16" s="21" customFormat="1" ht="60" customHeight="1" x14ac:dyDescent="0.15">
      <c r="A60" s="22" t="str">
        <f>IF(MAX([1]令和3年度契約状況調査票!C59:C304)&gt;=ROW()-5,ROW()-5,"")</f>
        <v/>
      </c>
      <c r="B60" s="23" t="str">
        <f>IF(A60="","",VLOOKUP(A60,[1]令和3年度契約状況調査票!$C:$AR,7,FALSE))</f>
        <v/>
      </c>
      <c r="C60" s="24" t="str">
        <f>IF(A60="","",VLOOKUP(A60,[1]令和3年度契約状況調査票!$C:$AR,8,FALSE))</f>
        <v/>
      </c>
      <c r="D60" s="25" t="str">
        <f>IF(A60="","",VLOOKUP(A60,[1]令和3年度契約状況調査票!$C:$AR,11,FALSE))</f>
        <v/>
      </c>
      <c r="E60" s="23" t="str">
        <f>IF(A60="","",VLOOKUP(A60,[1]令和3年度契約状況調査票!$C:$AR,12,FALSE))</f>
        <v/>
      </c>
      <c r="F60" s="26" t="str">
        <f>IF(A60="","",VLOOKUP(A60,[1]令和3年度契約状況調査票!$C:$AR,13,FALSE))</f>
        <v/>
      </c>
      <c r="G60" s="27" t="str">
        <f>IF(A60="","",IF(VLOOKUP(A60,[1]令和3年度契約状況調査票!$C:$AR,14,FALSE)="②一般競争入札（総合評価方式）","一般競争入札"&amp;CHAR(10)&amp;"（総合評価方式）","一般競争入札"))</f>
        <v/>
      </c>
      <c r="H60" s="28" t="str">
        <f>IF(A60="","",IF(VLOOKUP(A60,[1]令和3年度契約状況調査票!$C:$AR,16,FALSE)="他官署で調達手続きを実施のため","他官署で調達手続きを実施のため",IF(VLOOKUP(A60,[1]令和3年度契約状況調査票!$C:$AR,23,FALSE)="②同種の他の契約の予定価格を類推されるおそれがあるため公表しない","同種の他の契約の予定価格を類推されるおそれがあるため公表しない",IF(VLOOKUP(A60,[1]令和3年度契約状況調査票!$C:$AR,23,FALSE)="－","－",IF(VLOOKUP(A60,[1]令和3年度契約状況調査票!$C:$AR,9,FALSE)&lt;&gt;"",TEXT(VLOOKUP(A60,[1]令和3年度契約状況調査票!$C:$AR,16,FALSE),"#,##0円")&amp;CHAR(10)&amp;"(A)",VLOOKUP(A60,[1]令和3年度契約状況調査票!$C:$AR,16,FALSE))))))</f>
        <v/>
      </c>
      <c r="I60" s="28" t="str">
        <f>IF(A60="","",VLOOKUP(A60,[1]令和3年度契約状況調査票!$C:$AR,17,FALSE))</f>
        <v/>
      </c>
      <c r="J60" s="29" t="str">
        <f>IF(A60="","",IF(VLOOKUP(A60,[1]令和3年度契約状況調査票!$C:$AR,16,FALSE)="他官署で調達手続きを実施のため","－",IF(VLOOKUP(A60,[1]令和3年度契約状況調査票!$C:$AR,23,FALSE)="②同種の他の契約の予定価格を類推されるおそれがあるため公表しない","－",IF(VLOOKUP(A60,[1]令和3年度契約状況調査票!$C:$AR,23,FALSE)="－","－",IF(VLOOKUP(A60,[1]令和3年度契約状況調査票!$C:$AR,9,FALSE)&lt;&gt;"",TEXT(VLOOKUP(A60,[1]令和3年度契約状況調査票!$C:$AR,19,FALSE),"#.0%")&amp;CHAR(10)&amp;"(B/A×100)",VLOOKUP(A60,[1]令和3年度契約状況調査票!$C:$AR,19,FALSE))))))</f>
        <v/>
      </c>
      <c r="K60" s="30" t="str">
        <f>IF(A60="","",IF(VLOOKUP(A60,[1]令和3年度契約状況調査票!$C:$AR,29,FALSE)="①公益社団法人","公社",IF(VLOOKUP(A60,[1]令和3年度契約状況調査票!$C:$AR,29,FALSE)="②公益財団法人","公財","")))</f>
        <v/>
      </c>
      <c r="L60" s="30" t="str">
        <f>IF(A60="","",VLOOKUP(A60,[1]令和3年度契約状況調査票!$C:$AR,30,FALSE))</f>
        <v/>
      </c>
      <c r="M60" s="31" t="str">
        <f>IF(A60="","",IF(VLOOKUP(A60,[1]令和3年度契約状況調査票!$C:$AR,30,FALSE)="国所管",VLOOKUP(A60,[1]令和3年度契約状況調査票!$C:$AR,24,FALSE),""))</f>
        <v/>
      </c>
      <c r="N60" s="32" t="str">
        <f>IF(A60="","",IF(AND(P60="○",O60="分担契約/単価契約"),"単価契約"&amp;CHAR(10)&amp;"予定調達総額 "&amp;TEXT(VLOOKUP(A60,[1]令和3年度契約状況調査票!$C:$AR,18,FALSE),"#,##0円")&amp;"(B)"&amp;CHAR(10)&amp;"分担契約"&amp;CHAR(10)&amp;VLOOKUP(A60,[1]令和3年度契約状況調査票!$C:$AR,34,FALSE),IF(AND(P60="○",O60="分担契約"),"分担契約"&amp;CHAR(10)&amp;"契約総額 "&amp;TEXT(VLOOKUP(A60,[1]令和3年度契約状況調査票!$C:$AR,18,FALSE),"#,##0円")&amp;"(B)"&amp;CHAR(10)&amp;VLOOKUP(A60,[1]令和3年度契約状況調査票!$C:$AR,34,FALSE),(IF(O60="分担契約/単価契約","単価契約"&amp;CHAR(10)&amp;"予定調達総額 "&amp;TEXT(VLOOKUP(A60,[1]令和3年度契約状況調査票!$C:$AR,18,FALSE),"#,##0円")&amp;CHAR(10)&amp;"分担契約"&amp;CHAR(10)&amp;VLOOKUP(A60,[1]令和3年度契約状況調査票!$C:$AR,34,FALSE),IF(O60="分担契約","分担契約"&amp;CHAR(10)&amp;"契約総額 "&amp;TEXT(VLOOKUP(A60,[1]令和3年度契約状況調査票!$C:$AR,18,FALSE),"#,##0円")&amp;CHAR(10)&amp;VLOOKUP(A60,[1]令和3年度契約状況調査票!$C:$AR,34,FALSE),IF(O60="単価契約","単価契約"&amp;CHAR(10)&amp;"予定調達総額 "&amp;TEXT(VLOOKUP(A60,[1]令和3年度契約状況調査票!$C:$AR,18,FALSE),"#,##0円")&amp;CHAR(10)&amp;VLOOKUP(A60,[1]令和3年度契約状況調査票!$C:$AR,34,FALSE),VLOOKUP(A60,[1]令和3年度契約状況調査票!$C:$AR,34,FALSE))))))))</f>
        <v/>
      </c>
      <c r="O60" s="21" t="str">
        <f>IF(A60="","",VLOOKUP(A60,[1]令和3年度契約状況調査票!$C:$BY,55,FALSE))</f>
        <v/>
      </c>
      <c r="P60" s="21" t="str">
        <f>IF(A60="","",IF(VLOOKUP(A60,[1]令和3年度契約状況調査票!$C:$AR,16,FALSE)="他官署で調達手続きを実施のため","×",IF(VLOOKUP(A60,[1]令和3年度契約状況調査票!$C:$AR,23,FALSE)="②同種の他の契約の予定価格を類推されるおそれがあるため公表しない","×","○")))</f>
        <v/>
      </c>
    </row>
    <row r="61" spans="1:16" s="21" customFormat="1" ht="60" customHeight="1" x14ac:dyDescent="0.15">
      <c r="A61" s="22" t="str">
        <f>IF(MAX([1]令和3年度契約状況調査票!C60:C305)&gt;=ROW()-5,ROW()-5,"")</f>
        <v/>
      </c>
      <c r="B61" s="23" t="str">
        <f>IF(A61="","",VLOOKUP(A61,[1]令和3年度契約状況調査票!$C:$AR,7,FALSE))</f>
        <v/>
      </c>
      <c r="C61" s="24" t="str">
        <f>IF(A61="","",VLOOKUP(A61,[1]令和3年度契約状況調査票!$C:$AR,8,FALSE))</f>
        <v/>
      </c>
      <c r="D61" s="25" t="str">
        <f>IF(A61="","",VLOOKUP(A61,[1]令和3年度契約状況調査票!$C:$AR,11,FALSE))</f>
        <v/>
      </c>
      <c r="E61" s="23" t="str">
        <f>IF(A61="","",VLOOKUP(A61,[1]令和3年度契約状況調査票!$C:$AR,12,FALSE))</f>
        <v/>
      </c>
      <c r="F61" s="26" t="str">
        <f>IF(A61="","",VLOOKUP(A61,[1]令和3年度契約状況調査票!$C:$AR,13,FALSE))</f>
        <v/>
      </c>
      <c r="G61" s="27" t="str">
        <f>IF(A61="","",IF(VLOOKUP(A61,[1]令和3年度契約状況調査票!$C:$AR,14,FALSE)="②一般競争入札（総合評価方式）","一般競争入札"&amp;CHAR(10)&amp;"（総合評価方式）","一般競争入札"))</f>
        <v/>
      </c>
      <c r="H61" s="28" t="str">
        <f>IF(A61="","",IF(VLOOKUP(A61,[1]令和3年度契約状況調査票!$C:$AR,16,FALSE)="他官署で調達手続きを実施のため","他官署で調達手続きを実施のため",IF(VLOOKUP(A61,[1]令和3年度契約状況調査票!$C:$AR,23,FALSE)="②同種の他の契約の予定価格を類推されるおそれがあるため公表しない","同種の他の契約の予定価格を類推されるおそれがあるため公表しない",IF(VLOOKUP(A61,[1]令和3年度契約状況調査票!$C:$AR,23,FALSE)="－","－",IF(VLOOKUP(A61,[1]令和3年度契約状況調査票!$C:$AR,9,FALSE)&lt;&gt;"",TEXT(VLOOKUP(A61,[1]令和3年度契約状況調査票!$C:$AR,16,FALSE),"#,##0円")&amp;CHAR(10)&amp;"(A)",VLOOKUP(A61,[1]令和3年度契約状況調査票!$C:$AR,16,FALSE))))))</f>
        <v/>
      </c>
      <c r="I61" s="28" t="str">
        <f>IF(A61="","",VLOOKUP(A61,[1]令和3年度契約状況調査票!$C:$AR,17,FALSE))</f>
        <v/>
      </c>
      <c r="J61" s="29" t="str">
        <f>IF(A61="","",IF(VLOOKUP(A61,[1]令和3年度契約状況調査票!$C:$AR,16,FALSE)="他官署で調達手続きを実施のため","－",IF(VLOOKUP(A61,[1]令和3年度契約状況調査票!$C:$AR,23,FALSE)="②同種の他の契約の予定価格を類推されるおそれがあるため公表しない","－",IF(VLOOKUP(A61,[1]令和3年度契約状況調査票!$C:$AR,23,FALSE)="－","－",IF(VLOOKUP(A61,[1]令和3年度契約状況調査票!$C:$AR,9,FALSE)&lt;&gt;"",TEXT(VLOOKUP(A61,[1]令和3年度契約状況調査票!$C:$AR,19,FALSE),"#.0%")&amp;CHAR(10)&amp;"(B/A×100)",VLOOKUP(A61,[1]令和3年度契約状況調査票!$C:$AR,19,FALSE))))))</f>
        <v/>
      </c>
      <c r="K61" s="30" t="str">
        <f>IF(A61="","",IF(VLOOKUP(A61,[1]令和3年度契約状況調査票!$C:$AR,29,FALSE)="①公益社団法人","公社",IF(VLOOKUP(A61,[1]令和3年度契約状況調査票!$C:$AR,29,FALSE)="②公益財団法人","公財","")))</f>
        <v/>
      </c>
      <c r="L61" s="30" t="str">
        <f>IF(A61="","",VLOOKUP(A61,[1]令和3年度契約状況調査票!$C:$AR,30,FALSE))</f>
        <v/>
      </c>
      <c r="M61" s="31" t="str">
        <f>IF(A61="","",IF(VLOOKUP(A61,[1]令和3年度契約状況調査票!$C:$AR,30,FALSE)="国所管",VLOOKUP(A61,[1]令和3年度契約状況調査票!$C:$AR,24,FALSE),""))</f>
        <v/>
      </c>
      <c r="N61" s="32" t="str">
        <f>IF(A61="","",IF(AND(P61="○",O61="分担契約/単価契約"),"単価契約"&amp;CHAR(10)&amp;"予定調達総額 "&amp;TEXT(VLOOKUP(A61,[1]令和3年度契約状況調査票!$C:$AR,18,FALSE),"#,##0円")&amp;"(B)"&amp;CHAR(10)&amp;"分担契約"&amp;CHAR(10)&amp;VLOOKUP(A61,[1]令和3年度契約状況調査票!$C:$AR,34,FALSE),IF(AND(P61="○",O61="分担契約"),"分担契約"&amp;CHAR(10)&amp;"契約総額 "&amp;TEXT(VLOOKUP(A61,[1]令和3年度契約状況調査票!$C:$AR,18,FALSE),"#,##0円")&amp;"(B)"&amp;CHAR(10)&amp;VLOOKUP(A61,[1]令和3年度契約状況調査票!$C:$AR,34,FALSE),(IF(O61="分担契約/単価契約","単価契約"&amp;CHAR(10)&amp;"予定調達総額 "&amp;TEXT(VLOOKUP(A61,[1]令和3年度契約状況調査票!$C:$AR,18,FALSE),"#,##0円")&amp;CHAR(10)&amp;"分担契約"&amp;CHAR(10)&amp;VLOOKUP(A61,[1]令和3年度契約状況調査票!$C:$AR,34,FALSE),IF(O61="分担契約","分担契約"&amp;CHAR(10)&amp;"契約総額 "&amp;TEXT(VLOOKUP(A61,[1]令和3年度契約状況調査票!$C:$AR,18,FALSE),"#,##0円")&amp;CHAR(10)&amp;VLOOKUP(A61,[1]令和3年度契約状況調査票!$C:$AR,34,FALSE),IF(O61="単価契約","単価契約"&amp;CHAR(10)&amp;"予定調達総額 "&amp;TEXT(VLOOKUP(A61,[1]令和3年度契約状況調査票!$C:$AR,18,FALSE),"#,##0円")&amp;CHAR(10)&amp;VLOOKUP(A61,[1]令和3年度契約状況調査票!$C:$AR,34,FALSE),VLOOKUP(A61,[1]令和3年度契約状況調査票!$C:$AR,34,FALSE))))))))</f>
        <v/>
      </c>
      <c r="O61" s="21" t="str">
        <f>IF(A61="","",VLOOKUP(A61,[1]令和3年度契約状況調査票!$C:$BY,55,FALSE))</f>
        <v/>
      </c>
      <c r="P61" s="21" t="str">
        <f>IF(A61="","",IF(VLOOKUP(A61,[1]令和3年度契約状況調査票!$C:$AR,16,FALSE)="他官署で調達手続きを実施のため","×",IF(VLOOKUP(A61,[1]令和3年度契約状況調査票!$C:$AR,23,FALSE)="②同種の他の契約の予定価格を類推されるおそれがあるため公表しない","×","○")))</f>
        <v/>
      </c>
    </row>
    <row r="62" spans="1:16" s="21" customFormat="1" ht="60" customHeight="1" x14ac:dyDescent="0.15">
      <c r="A62" s="22" t="str">
        <f>IF(MAX([1]令和3年度契約状況調査票!C61:C306)&gt;=ROW()-5,ROW()-5,"")</f>
        <v/>
      </c>
      <c r="B62" s="23" t="str">
        <f>IF(A62="","",VLOOKUP(A62,[1]令和3年度契約状況調査票!$C:$AR,7,FALSE))</f>
        <v/>
      </c>
      <c r="C62" s="24" t="str">
        <f>IF(A62="","",VLOOKUP(A62,[1]令和3年度契約状況調査票!$C:$AR,8,FALSE))</f>
        <v/>
      </c>
      <c r="D62" s="25" t="str">
        <f>IF(A62="","",VLOOKUP(A62,[1]令和3年度契約状況調査票!$C:$AR,11,FALSE))</f>
        <v/>
      </c>
      <c r="E62" s="23" t="str">
        <f>IF(A62="","",VLOOKUP(A62,[1]令和3年度契約状況調査票!$C:$AR,12,FALSE))</f>
        <v/>
      </c>
      <c r="F62" s="26" t="str">
        <f>IF(A62="","",VLOOKUP(A62,[1]令和3年度契約状況調査票!$C:$AR,13,FALSE))</f>
        <v/>
      </c>
      <c r="G62" s="27" t="str">
        <f>IF(A62="","",IF(VLOOKUP(A62,[1]令和3年度契約状況調査票!$C:$AR,14,FALSE)="②一般競争入札（総合評価方式）","一般競争入札"&amp;CHAR(10)&amp;"（総合評価方式）","一般競争入札"))</f>
        <v/>
      </c>
      <c r="H62" s="28" t="str">
        <f>IF(A62="","",IF(VLOOKUP(A62,[1]令和3年度契約状況調査票!$C:$AR,16,FALSE)="他官署で調達手続きを実施のため","他官署で調達手続きを実施のため",IF(VLOOKUP(A62,[1]令和3年度契約状況調査票!$C:$AR,23,FALSE)="②同種の他の契約の予定価格を類推されるおそれがあるため公表しない","同種の他の契約の予定価格を類推されるおそれがあるため公表しない",IF(VLOOKUP(A62,[1]令和3年度契約状況調査票!$C:$AR,23,FALSE)="－","－",IF(VLOOKUP(A62,[1]令和3年度契約状況調査票!$C:$AR,9,FALSE)&lt;&gt;"",TEXT(VLOOKUP(A62,[1]令和3年度契約状況調査票!$C:$AR,16,FALSE),"#,##0円")&amp;CHAR(10)&amp;"(A)",VLOOKUP(A62,[1]令和3年度契約状況調査票!$C:$AR,16,FALSE))))))</f>
        <v/>
      </c>
      <c r="I62" s="28" t="str">
        <f>IF(A62="","",VLOOKUP(A62,[1]令和3年度契約状況調査票!$C:$AR,17,FALSE))</f>
        <v/>
      </c>
      <c r="J62" s="29" t="str">
        <f>IF(A62="","",IF(VLOOKUP(A62,[1]令和3年度契約状況調査票!$C:$AR,16,FALSE)="他官署で調達手続きを実施のため","－",IF(VLOOKUP(A62,[1]令和3年度契約状況調査票!$C:$AR,23,FALSE)="②同種の他の契約の予定価格を類推されるおそれがあるため公表しない","－",IF(VLOOKUP(A62,[1]令和3年度契約状況調査票!$C:$AR,23,FALSE)="－","－",IF(VLOOKUP(A62,[1]令和3年度契約状況調査票!$C:$AR,9,FALSE)&lt;&gt;"",TEXT(VLOOKUP(A62,[1]令和3年度契約状況調査票!$C:$AR,19,FALSE),"#.0%")&amp;CHAR(10)&amp;"(B/A×100)",VLOOKUP(A62,[1]令和3年度契約状況調査票!$C:$AR,19,FALSE))))))</f>
        <v/>
      </c>
      <c r="K62" s="30" t="str">
        <f>IF(A62="","",IF(VLOOKUP(A62,[1]令和3年度契約状況調査票!$C:$AR,29,FALSE)="①公益社団法人","公社",IF(VLOOKUP(A62,[1]令和3年度契約状況調査票!$C:$AR,29,FALSE)="②公益財団法人","公財","")))</f>
        <v/>
      </c>
      <c r="L62" s="30" t="str">
        <f>IF(A62="","",VLOOKUP(A62,[1]令和3年度契約状況調査票!$C:$AR,30,FALSE))</f>
        <v/>
      </c>
      <c r="M62" s="31" t="str">
        <f>IF(A62="","",IF(VLOOKUP(A62,[1]令和3年度契約状況調査票!$C:$AR,30,FALSE)="国所管",VLOOKUP(A62,[1]令和3年度契約状況調査票!$C:$AR,24,FALSE),""))</f>
        <v/>
      </c>
      <c r="N62" s="32" t="str">
        <f>IF(A62="","",IF(AND(P62="○",O62="分担契約/単価契約"),"単価契約"&amp;CHAR(10)&amp;"予定調達総額 "&amp;TEXT(VLOOKUP(A62,[1]令和3年度契約状況調査票!$C:$AR,18,FALSE),"#,##0円")&amp;"(B)"&amp;CHAR(10)&amp;"分担契約"&amp;CHAR(10)&amp;VLOOKUP(A62,[1]令和3年度契約状況調査票!$C:$AR,34,FALSE),IF(AND(P62="○",O62="分担契約"),"分担契約"&amp;CHAR(10)&amp;"契約総額 "&amp;TEXT(VLOOKUP(A62,[1]令和3年度契約状況調査票!$C:$AR,18,FALSE),"#,##0円")&amp;"(B)"&amp;CHAR(10)&amp;VLOOKUP(A62,[1]令和3年度契約状況調査票!$C:$AR,34,FALSE),(IF(O62="分担契約/単価契約","単価契約"&amp;CHAR(10)&amp;"予定調達総額 "&amp;TEXT(VLOOKUP(A62,[1]令和3年度契約状況調査票!$C:$AR,18,FALSE),"#,##0円")&amp;CHAR(10)&amp;"分担契約"&amp;CHAR(10)&amp;VLOOKUP(A62,[1]令和3年度契約状況調査票!$C:$AR,34,FALSE),IF(O62="分担契約","分担契約"&amp;CHAR(10)&amp;"契約総額 "&amp;TEXT(VLOOKUP(A62,[1]令和3年度契約状況調査票!$C:$AR,18,FALSE),"#,##0円")&amp;CHAR(10)&amp;VLOOKUP(A62,[1]令和3年度契約状況調査票!$C:$AR,34,FALSE),IF(O62="単価契約","単価契約"&amp;CHAR(10)&amp;"予定調達総額 "&amp;TEXT(VLOOKUP(A62,[1]令和3年度契約状況調査票!$C:$AR,18,FALSE),"#,##0円")&amp;CHAR(10)&amp;VLOOKUP(A62,[1]令和3年度契約状況調査票!$C:$AR,34,FALSE),VLOOKUP(A62,[1]令和3年度契約状況調査票!$C:$AR,34,FALSE))))))))</f>
        <v/>
      </c>
      <c r="O62" s="21" t="str">
        <f>IF(A62="","",VLOOKUP(A62,[1]令和3年度契約状況調査票!$C:$BY,55,FALSE))</f>
        <v/>
      </c>
      <c r="P62" s="21" t="str">
        <f>IF(A62="","",IF(VLOOKUP(A62,[1]令和3年度契約状況調査票!$C:$AR,16,FALSE)="他官署で調達手続きを実施のため","×",IF(VLOOKUP(A62,[1]令和3年度契約状況調査票!$C:$AR,23,FALSE)="②同種の他の契約の予定価格を類推されるおそれがあるため公表しない","×","○")))</f>
        <v/>
      </c>
    </row>
    <row r="63" spans="1:16" s="21" customFormat="1" ht="60" customHeight="1" x14ac:dyDescent="0.15">
      <c r="A63" s="22" t="str">
        <f>IF(MAX([1]令和3年度契約状況調査票!C62:C307)&gt;=ROW()-5,ROW()-5,"")</f>
        <v/>
      </c>
      <c r="B63" s="23" t="str">
        <f>IF(A63="","",VLOOKUP(A63,[1]令和3年度契約状況調査票!$C:$AR,7,FALSE))</f>
        <v/>
      </c>
      <c r="C63" s="24" t="str">
        <f>IF(A63="","",VLOOKUP(A63,[1]令和3年度契約状況調査票!$C:$AR,8,FALSE))</f>
        <v/>
      </c>
      <c r="D63" s="25" t="str">
        <f>IF(A63="","",VLOOKUP(A63,[1]令和3年度契約状況調査票!$C:$AR,11,FALSE))</f>
        <v/>
      </c>
      <c r="E63" s="23" t="str">
        <f>IF(A63="","",VLOOKUP(A63,[1]令和3年度契約状況調査票!$C:$AR,12,FALSE))</f>
        <v/>
      </c>
      <c r="F63" s="26" t="str">
        <f>IF(A63="","",VLOOKUP(A63,[1]令和3年度契約状況調査票!$C:$AR,13,FALSE))</f>
        <v/>
      </c>
      <c r="G63" s="27" t="str">
        <f>IF(A63="","",IF(VLOOKUP(A63,[1]令和3年度契約状況調査票!$C:$AR,14,FALSE)="②一般競争入札（総合評価方式）","一般競争入札"&amp;CHAR(10)&amp;"（総合評価方式）","一般競争入札"))</f>
        <v/>
      </c>
      <c r="H63" s="28" t="str">
        <f>IF(A63="","",IF(VLOOKUP(A63,[1]令和3年度契約状況調査票!$C:$AR,16,FALSE)="他官署で調達手続きを実施のため","他官署で調達手続きを実施のため",IF(VLOOKUP(A63,[1]令和3年度契約状況調査票!$C:$AR,23,FALSE)="②同種の他の契約の予定価格を類推されるおそれがあるため公表しない","同種の他の契約の予定価格を類推されるおそれがあるため公表しない",IF(VLOOKUP(A63,[1]令和3年度契約状況調査票!$C:$AR,23,FALSE)="－","－",IF(VLOOKUP(A63,[1]令和3年度契約状況調査票!$C:$AR,9,FALSE)&lt;&gt;"",TEXT(VLOOKUP(A63,[1]令和3年度契約状況調査票!$C:$AR,16,FALSE),"#,##0円")&amp;CHAR(10)&amp;"(A)",VLOOKUP(A63,[1]令和3年度契約状況調査票!$C:$AR,16,FALSE))))))</f>
        <v/>
      </c>
      <c r="I63" s="28" t="str">
        <f>IF(A63="","",VLOOKUP(A63,[1]令和3年度契約状況調査票!$C:$AR,17,FALSE))</f>
        <v/>
      </c>
      <c r="J63" s="29" t="str">
        <f>IF(A63="","",IF(VLOOKUP(A63,[1]令和3年度契約状況調査票!$C:$AR,16,FALSE)="他官署で調達手続きを実施のため","－",IF(VLOOKUP(A63,[1]令和3年度契約状況調査票!$C:$AR,23,FALSE)="②同種の他の契約の予定価格を類推されるおそれがあるため公表しない","－",IF(VLOOKUP(A63,[1]令和3年度契約状況調査票!$C:$AR,23,FALSE)="－","－",IF(VLOOKUP(A63,[1]令和3年度契約状況調査票!$C:$AR,9,FALSE)&lt;&gt;"",TEXT(VLOOKUP(A63,[1]令和3年度契約状況調査票!$C:$AR,19,FALSE),"#.0%")&amp;CHAR(10)&amp;"(B/A×100)",VLOOKUP(A63,[1]令和3年度契約状況調査票!$C:$AR,19,FALSE))))))</f>
        <v/>
      </c>
      <c r="K63" s="30" t="str">
        <f>IF(A63="","",IF(VLOOKUP(A63,[1]令和3年度契約状況調査票!$C:$AR,29,FALSE)="①公益社団法人","公社",IF(VLOOKUP(A63,[1]令和3年度契約状況調査票!$C:$AR,29,FALSE)="②公益財団法人","公財","")))</f>
        <v/>
      </c>
      <c r="L63" s="30" t="str">
        <f>IF(A63="","",VLOOKUP(A63,[1]令和3年度契約状況調査票!$C:$AR,30,FALSE))</f>
        <v/>
      </c>
      <c r="M63" s="31" t="str">
        <f>IF(A63="","",IF(VLOOKUP(A63,[1]令和3年度契約状況調査票!$C:$AR,30,FALSE)="国所管",VLOOKUP(A63,[1]令和3年度契約状況調査票!$C:$AR,24,FALSE),""))</f>
        <v/>
      </c>
      <c r="N63" s="32" t="str">
        <f>IF(A63="","",IF(AND(P63="○",O63="分担契約/単価契約"),"単価契約"&amp;CHAR(10)&amp;"予定調達総額 "&amp;TEXT(VLOOKUP(A63,[1]令和3年度契約状況調査票!$C:$AR,18,FALSE),"#,##0円")&amp;"(B)"&amp;CHAR(10)&amp;"分担契約"&amp;CHAR(10)&amp;VLOOKUP(A63,[1]令和3年度契約状況調査票!$C:$AR,34,FALSE),IF(AND(P63="○",O63="分担契約"),"分担契約"&amp;CHAR(10)&amp;"契約総額 "&amp;TEXT(VLOOKUP(A63,[1]令和3年度契約状況調査票!$C:$AR,18,FALSE),"#,##0円")&amp;"(B)"&amp;CHAR(10)&amp;VLOOKUP(A63,[1]令和3年度契約状況調査票!$C:$AR,34,FALSE),(IF(O63="分担契約/単価契約","単価契約"&amp;CHAR(10)&amp;"予定調達総額 "&amp;TEXT(VLOOKUP(A63,[1]令和3年度契約状況調査票!$C:$AR,18,FALSE),"#,##0円")&amp;CHAR(10)&amp;"分担契約"&amp;CHAR(10)&amp;VLOOKUP(A63,[1]令和3年度契約状況調査票!$C:$AR,34,FALSE),IF(O63="分担契約","分担契約"&amp;CHAR(10)&amp;"契約総額 "&amp;TEXT(VLOOKUP(A63,[1]令和3年度契約状況調査票!$C:$AR,18,FALSE),"#,##0円")&amp;CHAR(10)&amp;VLOOKUP(A63,[1]令和3年度契約状況調査票!$C:$AR,34,FALSE),IF(O63="単価契約","単価契約"&amp;CHAR(10)&amp;"予定調達総額 "&amp;TEXT(VLOOKUP(A63,[1]令和3年度契約状況調査票!$C:$AR,18,FALSE),"#,##0円")&amp;CHAR(10)&amp;VLOOKUP(A63,[1]令和3年度契約状況調査票!$C:$AR,34,FALSE),VLOOKUP(A63,[1]令和3年度契約状況調査票!$C:$AR,34,FALSE))))))))</f>
        <v/>
      </c>
      <c r="O63" s="21" t="str">
        <f>IF(A63="","",VLOOKUP(A63,[1]令和3年度契約状況調査票!$C:$BY,55,FALSE))</f>
        <v/>
      </c>
      <c r="P63" s="21" t="str">
        <f>IF(A63="","",IF(VLOOKUP(A63,[1]令和3年度契約状況調査票!$C:$AR,16,FALSE)="他官署で調達手続きを実施のため","×",IF(VLOOKUP(A63,[1]令和3年度契約状況調査票!$C:$AR,23,FALSE)="②同種の他の契約の予定価格を類推されるおそれがあるため公表しない","×","○")))</f>
        <v/>
      </c>
    </row>
    <row r="64" spans="1:16" s="21" customFormat="1" ht="60" customHeight="1" x14ac:dyDescent="0.15">
      <c r="A64" s="22" t="str">
        <f>IF(MAX([1]令和3年度契約状況調査票!C63:C308)&gt;=ROW()-5,ROW()-5,"")</f>
        <v/>
      </c>
      <c r="B64" s="23" t="str">
        <f>IF(A64="","",VLOOKUP(A64,[1]令和3年度契約状況調査票!$C:$AR,7,FALSE))</f>
        <v/>
      </c>
      <c r="C64" s="24" t="str">
        <f>IF(A64="","",VLOOKUP(A64,[1]令和3年度契約状況調査票!$C:$AR,8,FALSE))</f>
        <v/>
      </c>
      <c r="D64" s="25" t="str">
        <f>IF(A64="","",VLOOKUP(A64,[1]令和3年度契約状況調査票!$C:$AR,11,FALSE))</f>
        <v/>
      </c>
      <c r="E64" s="23" t="str">
        <f>IF(A64="","",VLOOKUP(A64,[1]令和3年度契約状況調査票!$C:$AR,12,FALSE))</f>
        <v/>
      </c>
      <c r="F64" s="26" t="str">
        <f>IF(A64="","",VLOOKUP(A64,[1]令和3年度契約状況調査票!$C:$AR,13,FALSE))</f>
        <v/>
      </c>
      <c r="G64" s="27" t="str">
        <f>IF(A64="","",IF(VLOOKUP(A64,[1]令和3年度契約状況調査票!$C:$AR,14,FALSE)="②一般競争入札（総合評価方式）","一般競争入札"&amp;CHAR(10)&amp;"（総合評価方式）","一般競争入札"))</f>
        <v/>
      </c>
      <c r="H64" s="28" t="str">
        <f>IF(A64="","",IF(VLOOKUP(A64,[1]令和3年度契約状況調査票!$C:$AR,16,FALSE)="他官署で調達手続きを実施のため","他官署で調達手続きを実施のため",IF(VLOOKUP(A64,[1]令和3年度契約状況調査票!$C:$AR,23,FALSE)="②同種の他の契約の予定価格を類推されるおそれがあるため公表しない","同種の他の契約の予定価格を類推されるおそれがあるため公表しない",IF(VLOOKUP(A64,[1]令和3年度契約状況調査票!$C:$AR,23,FALSE)="－","－",IF(VLOOKUP(A64,[1]令和3年度契約状況調査票!$C:$AR,9,FALSE)&lt;&gt;"",TEXT(VLOOKUP(A64,[1]令和3年度契約状況調査票!$C:$AR,16,FALSE),"#,##0円")&amp;CHAR(10)&amp;"(A)",VLOOKUP(A64,[1]令和3年度契約状況調査票!$C:$AR,16,FALSE))))))</f>
        <v/>
      </c>
      <c r="I64" s="28" t="str">
        <f>IF(A64="","",VLOOKUP(A64,[1]令和3年度契約状況調査票!$C:$AR,17,FALSE))</f>
        <v/>
      </c>
      <c r="J64" s="29" t="str">
        <f>IF(A64="","",IF(VLOOKUP(A64,[1]令和3年度契約状況調査票!$C:$AR,16,FALSE)="他官署で調達手続きを実施のため","－",IF(VLOOKUP(A64,[1]令和3年度契約状況調査票!$C:$AR,23,FALSE)="②同種の他の契約の予定価格を類推されるおそれがあるため公表しない","－",IF(VLOOKUP(A64,[1]令和3年度契約状況調査票!$C:$AR,23,FALSE)="－","－",IF(VLOOKUP(A64,[1]令和3年度契約状況調査票!$C:$AR,9,FALSE)&lt;&gt;"",TEXT(VLOOKUP(A64,[1]令和3年度契約状況調査票!$C:$AR,19,FALSE),"#.0%")&amp;CHAR(10)&amp;"(B/A×100)",VLOOKUP(A64,[1]令和3年度契約状況調査票!$C:$AR,19,FALSE))))))</f>
        <v/>
      </c>
      <c r="K64" s="30" t="str">
        <f>IF(A64="","",IF(VLOOKUP(A64,[1]令和3年度契約状況調査票!$C:$AR,29,FALSE)="①公益社団法人","公社",IF(VLOOKUP(A64,[1]令和3年度契約状況調査票!$C:$AR,29,FALSE)="②公益財団法人","公財","")))</f>
        <v/>
      </c>
      <c r="L64" s="30" t="str">
        <f>IF(A64="","",VLOOKUP(A64,[1]令和3年度契約状況調査票!$C:$AR,30,FALSE))</f>
        <v/>
      </c>
      <c r="M64" s="31" t="str">
        <f>IF(A64="","",IF(VLOOKUP(A64,[1]令和3年度契約状況調査票!$C:$AR,30,FALSE)="国所管",VLOOKUP(A64,[1]令和3年度契約状況調査票!$C:$AR,24,FALSE),""))</f>
        <v/>
      </c>
      <c r="N64" s="32" t="str">
        <f>IF(A64="","",IF(AND(P64="○",O64="分担契約/単価契約"),"単価契約"&amp;CHAR(10)&amp;"予定調達総額 "&amp;TEXT(VLOOKUP(A64,[1]令和3年度契約状況調査票!$C:$AR,18,FALSE),"#,##0円")&amp;"(B)"&amp;CHAR(10)&amp;"分担契約"&amp;CHAR(10)&amp;VLOOKUP(A64,[1]令和3年度契約状況調査票!$C:$AR,34,FALSE),IF(AND(P64="○",O64="分担契約"),"分担契約"&amp;CHAR(10)&amp;"契約総額 "&amp;TEXT(VLOOKUP(A64,[1]令和3年度契約状況調査票!$C:$AR,18,FALSE),"#,##0円")&amp;"(B)"&amp;CHAR(10)&amp;VLOOKUP(A64,[1]令和3年度契約状況調査票!$C:$AR,34,FALSE),(IF(O64="分担契約/単価契約","単価契約"&amp;CHAR(10)&amp;"予定調達総額 "&amp;TEXT(VLOOKUP(A64,[1]令和3年度契約状況調査票!$C:$AR,18,FALSE),"#,##0円")&amp;CHAR(10)&amp;"分担契約"&amp;CHAR(10)&amp;VLOOKUP(A64,[1]令和3年度契約状況調査票!$C:$AR,34,FALSE),IF(O64="分担契約","分担契約"&amp;CHAR(10)&amp;"契約総額 "&amp;TEXT(VLOOKUP(A64,[1]令和3年度契約状況調査票!$C:$AR,18,FALSE),"#,##0円")&amp;CHAR(10)&amp;VLOOKUP(A64,[1]令和3年度契約状況調査票!$C:$AR,34,FALSE),IF(O64="単価契約","単価契約"&amp;CHAR(10)&amp;"予定調達総額 "&amp;TEXT(VLOOKUP(A64,[1]令和3年度契約状況調査票!$C:$AR,18,FALSE),"#,##0円")&amp;CHAR(10)&amp;VLOOKUP(A64,[1]令和3年度契約状況調査票!$C:$AR,34,FALSE),VLOOKUP(A64,[1]令和3年度契約状況調査票!$C:$AR,34,FALSE))))))))</f>
        <v/>
      </c>
      <c r="O64" s="21" t="str">
        <f>IF(A64="","",VLOOKUP(A64,[1]令和3年度契約状況調査票!$C:$BY,55,FALSE))</f>
        <v/>
      </c>
      <c r="P64" s="21" t="str">
        <f>IF(A64="","",IF(VLOOKUP(A64,[1]令和3年度契約状況調査票!$C:$AR,16,FALSE)="他官署で調達手続きを実施のため","×",IF(VLOOKUP(A64,[1]令和3年度契約状況調査票!$C:$AR,23,FALSE)="②同種の他の契約の予定価格を類推されるおそれがあるため公表しない","×","○")))</f>
        <v/>
      </c>
    </row>
    <row r="65" spans="1:16" s="21" customFormat="1" ht="60" customHeight="1" x14ac:dyDescent="0.15">
      <c r="A65" s="22" t="str">
        <f>IF(MAX([1]令和3年度契約状況調査票!C64:C309)&gt;=ROW()-5,ROW()-5,"")</f>
        <v/>
      </c>
      <c r="B65" s="23" t="str">
        <f>IF(A65="","",VLOOKUP(A65,[1]令和3年度契約状況調査票!$C:$AR,7,FALSE))</f>
        <v/>
      </c>
      <c r="C65" s="24" t="str">
        <f>IF(A65="","",VLOOKUP(A65,[1]令和3年度契約状況調査票!$C:$AR,8,FALSE))</f>
        <v/>
      </c>
      <c r="D65" s="25" t="str">
        <f>IF(A65="","",VLOOKUP(A65,[1]令和3年度契約状況調査票!$C:$AR,11,FALSE))</f>
        <v/>
      </c>
      <c r="E65" s="23" t="str">
        <f>IF(A65="","",VLOOKUP(A65,[1]令和3年度契約状況調査票!$C:$AR,12,FALSE))</f>
        <v/>
      </c>
      <c r="F65" s="26" t="str">
        <f>IF(A65="","",VLOOKUP(A65,[1]令和3年度契約状況調査票!$C:$AR,13,FALSE))</f>
        <v/>
      </c>
      <c r="G65" s="27" t="str">
        <f>IF(A65="","",IF(VLOOKUP(A65,[1]令和3年度契約状況調査票!$C:$AR,14,FALSE)="②一般競争入札（総合評価方式）","一般競争入札"&amp;CHAR(10)&amp;"（総合評価方式）","一般競争入札"))</f>
        <v/>
      </c>
      <c r="H65" s="28" t="str">
        <f>IF(A65="","",IF(VLOOKUP(A65,[1]令和3年度契約状況調査票!$C:$AR,16,FALSE)="他官署で調達手続きを実施のため","他官署で調達手続きを実施のため",IF(VLOOKUP(A65,[1]令和3年度契約状況調査票!$C:$AR,23,FALSE)="②同種の他の契約の予定価格を類推されるおそれがあるため公表しない","同種の他の契約の予定価格を類推されるおそれがあるため公表しない",IF(VLOOKUP(A65,[1]令和3年度契約状況調査票!$C:$AR,23,FALSE)="－","－",IF(VLOOKUP(A65,[1]令和3年度契約状況調査票!$C:$AR,9,FALSE)&lt;&gt;"",TEXT(VLOOKUP(A65,[1]令和3年度契約状況調査票!$C:$AR,16,FALSE),"#,##0円")&amp;CHAR(10)&amp;"(A)",VLOOKUP(A65,[1]令和3年度契約状況調査票!$C:$AR,16,FALSE))))))</f>
        <v/>
      </c>
      <c r="I65" s="28" t="str">
        <f>IF(A65="","",VLOOKUP(A65,[1]令和3年度契約状況調査票!$C:$AR,17,FALSE))</f>
        <v/>
      </c>
      <c r="J65" s="29" t="str">
        <f>IF(A65="","",IF(VLOOKUP(A65,[1]令和3年度契約状況調査票!$C:$AR,16,FALSE)="他官署で調達手続きを実施のため","－",IF(VLOOKUP(A65,[1]令和3年度契約状況調査票!$C:$AR,23,FALSE)="②同種の他の契約の予定価格を類推されるおそれがあるため公表しない","－",IF(VLOOKUP(A65,[1]令和3年度契約状況調査票!$C:$AR,23,FALSE)="－","－",IF(VLOOKUP(A65,[1]令和3年度契約状況調査票!$C:$AR,9,FALSE)&lt;&gt;"",TEXT(VLOOKUP(A65,[1]令和3年度契約状況調査票!$C:$AR,19,FALSE),"#.0%")&amp;CHAR(10)&amp;"(B/A×100)",VLOOKUP(A65,[1]令和3年度契約状況調査票!$C:$AR,19,FALSE))))))</f>
        <v/>
      </c>
      <c r="K65" s="30" t="str">
        <f>IF(A65="","",IF(VLOOKUP(A65,[1]令和3年度契約状況調査票!$C:$AR,29,FALSE)="①公益社団法人","公社",IF(VLOOKUP(A65,[1]令和3年度契約状況調査票!$C:$AR,29,FALSE)="②公益財団法人","公財","")))</f>
        <v/>
      </c>
      <c r="L65" s="30" t="str">
        <f>IF(A65="","",VLOOKUP(A65,[1]令和3年度契約状況調査票!$C:$AR,30,FALSE))</f>
        <v/>
      </c>
      <c r="M65" s="31" t="str">
        <f>IF(A65="","",IF(VLOOKUP(A65,[1]令和3年度契約状況調査票!$C:$AR,30,FALSE)="国所管",VLOOKUP(A65,[1]令和3年度契約状況調査票!$C:$AR,24,FALSE),""))</f>
        <v/>
      </c>
      <c r="N65" s="32" t="str">
        <f>IF(A65="","",IF(AND(P65="○",O65="分担契約/単価契約"),"単価契約"&amp;CHAR(10)&amp;"予定調達総額 "&amp;TEXT(VLOOKUP(A65,[1]令和3年度契約状況調査票!$C:$AR,18,FALSE),"#,##0円")&amp;"(B)"&amp;CHAR(10)&amp;"分担契約"&amp;CHAR(10)&amp;VLOOKUP(A65,[1]令和3年度契約状況調査票!$C:$AR,34,FALSE),IF(AND(P65="○",O65="分担契約"),"分担契約"&amp;CHAR(10)&amp;"契約総額 "&amp;TEXT(VLOOKUP(A65,[1]令和3年度契約状況調査票!$C:$AR,18,FALSE),"#,##0円")&amp;"(B)"&amp;CHAR(10)&amp;VLOOKUP(A65,[1]令和3年度契約状況調査票!$C:$AR,34,FALSE),(IF(O65="分担契約/単価契約","単価契約"&amp;CHAR(10)&amp;"予定調達総額 "&amp;TEXT(VLOOKUP(A65,[1]令和3年度契約状況調査票!$C:$AR,18,FALSE),"#,##0円")&amp;CHAR(10)&amp;"分担契約"&amp;CHAR(10)&amp;VLOOKUP(A65,[1]令和3年度契約状況調査票!$C:$AR,34,FALSE),IF(O65="分担契約","分担契約"&amp;CHAR(10)&amp;"契約総額 "&amp;TEXT(VLOOKUP(A65,[1]令和3年度契約状況調査票!$C:$AR,18,FALSE),"#,##0円")&amp;CHAR(10)&amp;VLOOKUP(A65,[1]令和3年度契約状況調査票!$C:$AR,34,FALSE),IF(O65="単価契約","単価契約"&amp;CHAR(10)&amp;"予定調達総額 "&amp;TEXT(VLOOKUP(A65,[1]令和3年度契約状況調査票!$C:$AR,18,FALSE),"#,##0円")&amp;CHAR(10)&amp;VLOOKUP(A65,[1]令和3年度契約状況調査票!$C:$AR,34,FALSE),VLOOKUP(A65,[1]令和3年度契約状況調査票!$C:$AR,34,FALSE))))))))</f>
        <v/>
      </c>
      <c r="O65" s="21" t="str">
        <f>IF(A65="","",VLOOKUP(A65,[1]令和3年度契約状況調査票!$C:$BY,55,FALSE))</f>
        <v/>
      </c>
      <c r="P65" s="21" t="str">
        <f>IF(A65="","",IF(VLOOKUP(A65,[1]令和3年度契約状況調査票!$C:$AR,16,FALSE)="他官署で調達手続きを実施のため","×",IF(VLOOKUP(A65,[1]令和3年度契約状況調査票!$C:$AR,23,FALSE)="②同種の他の契約の予定価格を類推されるおそれがあるため公表しない","×","○")))</f>
        <v/>
      </c>
    </row>
    <row r="66" spans="1:16" s="21" customFormat="1" ht="60" customHeight="1" x14ac:dyDescent="0.15">
      <c r="A66" s="22" t="str">
        <f>IF(MAX([1]令和3年度契約状況調査票!C65:C310)&gt;=ROW()-5,ROW()-5,"")</f>
        <v/>
      </c>
      <c r="B66" s="23" t="str">
        <f>IF(A66="","",VLOOKUP(A66,[1]令和3年度契約状況調査票!$C:$AR,7,FALSE))</f>
        <v/>
      </c>
      <c r="C66" s="24" t="str">
        <f>IF(A66="","",VLOOKUP(A66,[1]令和3年度契約状況調査票!$C:$AR,8,FALSE))</f>
        <v/>
      </c>
      <c r="D66" s="25" t="str">
        <f>IF(A66="","",VLOOKUP(A66,[1]令和3年度契約状況調査票!$C:$AR,11,FALSE))</f>
        <v/>
      </c>
      <c r="E66" s="23" t="str">
        <f>IF(A66="","",VLOOKUP(A66,[1]令和3年度契約状況調査票!$C:$AR,12,FALSE))</f>
        <v/>
      </c>
      <c r="F66" s="26" t="str">
        <f>IF(A66="","",VLOOKUP(A66,[1]令和3年度契約状況調査票!$C:$AR,13,FALSE))</f>
        <v/>
      </c>
      <c r="G66" s="27" t="str">
        <f>IF(A66="","",IF(VLOOKUP(A66,[1]令和3年度契約状況調査票!$C:$AR,14,FALSE)="②一般競争入札（総合評価方式）","一般競争入札"&amp;CHAR(10)&amp;"（総合評価方式）","一般競争入札"))</f>
        <v/>
      </c>
      <c r="H66" s="28" t="str">
        <f>IF(A66="","",IF(VLOOKUP(A66,[1]令和3年度契約状況調査票!$C:$AR,16,FALSE)="他官署で調達手続きを実施のため","他官署で調達手続きを実施のため",IF(VLOOKUP(A66,[1]令和3年度契約状況調査票!$C:$AR,23,FALSE)="②同種の他の契約の予定価格を類推されるおそれがあるため公表しない","同種の他の契約の予定価格を類推されるおそれがあるため公表しない",IF(VLOOKUP(A66,[1]令和3年度契約状況調査票!$C:$AR,23,FALSE)="－","－",IF(VLOOKUP(A66,[1]令和3年度契約状況調査票!$C:$AR,9,FALSE)&lt;&gt;"",TEXT(VLOOKUP(A66,[1]令和3年度契約状況調査票!$C:$AR,16,FALSE),"#,##0円")&amp;CHAR(10)&amp;"(A)",VLOOKUP(A66,[1]令和3年度契約状況調査票!$C:$AR,16,FALSE))))))</f>
        <v/>
      </c>
      <c r="I66" s="28" t="str">
        <f>IF(A66="","",VLOOKUP(A66,[1]令和3年度契約状況調査票!$C:$AR,17,FALSE))</f>
        <v/>
      </c>
      <c r="J66" s="29" t="str">
        <f>IF(A66="","",IF(VLOOKUP(A66,[1]令和3年度契約状況調査票!$C:$AR,16,FALSE)="他官署で調達手続きを実施のため","－",IF(VLOOKUP(A66,[1]令和3年度契約状況調査票!$C:$AR,23,FALSE)="②同種の他の契約の予定価格を類推されるおそれがあるため公表しない","－",IF(VLOOKUP(A66,[1]令和3年度契約状況調査票!$C:$AR,23,FALSE)="－","－",IF(VLOOKUP(A66,[1]令和3年度契約状況調査票!$C:$AR,9,FALSE)&lt;&gt;"",TEXT(VLOOKUP(A66,[1]令和3年度契約状況調査票!$C:$AR,19,FALSE),"#.0%")&amp;CHAR(10)&amp;"(B/A×100)",VLOOKUP(A66,[1]令和3年度契約状況調査票!$C:$AR,19,FALSE))))))</f>
        <v/>
      </c>
      <c r="K66" s="30" t="str">
        <f>IF(A66="","",IF(VLOOKUP(A66,[1]令和3年度契約状況調査票!$C:$AR,29,FALSE)="①公益社団法人","公社",IF(VLOOKUP(A66,[1]令和3年度契約状況調査票!$C:$AR,29,FALSE)="②公益財団法人","公財","")))</f>
        <v/>
      </c>
      <c r="L66" s="30" t="str">
        <f>IF(A66="","",VLOOKUP(A66,[1]令和3年度契約状況調査票!$C:$AR,30,FALSE))</f>
        <v/>
      </c>
      <c r="M66" s="31" t="str">
        <f>IF(A66="","",IF(VLOOKUP(A66,[1]令和3年度契約状況調査票!$C:$AR,30,FALSE)="国所管",VLOOKUP(A66,[1]令和3年度契約状況調査票!$C:$AR,24,FALSE),""))</f>
        <v/>
      </c>
      <c r="N66" s="32" t="str">
        <f>IF(A66="","",IF(AND(P66="○",O66="分担契約/単価契約"),"単価契約"&amp;CHAR(10)&amp;"予定調達総額 "&amp;TEXT(VLOOKUP(A66,[1]令和3年度契約状況調査票!$C:$AR,18,FALSE),"#,##0円")&amp;"(B)"&amp;CHAR(10)&amp;"分担契約"&amp;CHAR(10)&amp;VLOOKUP(A66,[1]令和3年度契約状況調査票!$C:$AR,34,FALSE),IF(AND(P66="○",O66="分担契約"),"分担契約"&amp;CHAR(10)&amp;"契約総額 "&amp;TEXT(VLOOKUP(A66,[1]令和3年度契約状況調査票!$C:$AR,18,FALSE),"#,##0円")&amp;"(B)"&amp;CHAR(10)&amp;VLOOKUP(A66,[1]令和3年度契約状況調査票!$C:$AR,34,FALSE),(IF(O66="分担契約/単価契約","単価契約"&amp;CHAR(10)&amp;"予定調達総額 "&amp;TEXT(VLOOKUP(A66,[1]令和3年度契約状況調査票!$C:$AR,18,FALSE),"#,##0円")&amp;CHAR(10)&amp;"分担契約"&amp;CHAR(10)&amp;VLOOKUP(A66,[1]令和3年度契約状況調査票!$C:$AR,34,FALSE),IF(O66="分担契約","分担契約"&amp;CHAR(10)&amp;"契約総額 "&amp;TEXT(VLOOKUP(A66,[1]令和3年度契約状況調査票!$C:$AR,18,FALSE),"#,##0円")&amp;CHAR(10)&amp;VLOOKUP(A66,[1]令和3年度契約状況調査票!$C:$AR,34,FALSE),IF(O66="単価契約","単価契約"&amp;CHAR(10)&amp;"予定調達総額 "&amp;TEXT(VLOOKUP(A66,[1]令和3年度契約状況調査票!$C:$AR,18,FALSE),"#,##0円")&amp;CHAR(10)&amp;VLOOKUP(A66,[1]令和3年度契約状況調査票!$C:$AR,34,FALSE),VLOOKUP(A66,[1]令和3年度契約状況調査票!$C:$AR,34,FALSE))))))))</f>
        <v/>
      </c>
      <c r="O66" s="21" t="str">
        <f>IF(A66="","",VLOOKUP(A66,[1]令和3年度契約状況調査票!$C:$BY,55,FALSE))</f>
        <v/>
      </c>
      <c r="P66" s="21" t="str">
        <f>IF(A66="","",IF(VLOOKUP(A66,[1]令和3年度契約状況調査票!$C:$AR,16,FALSE)="他官署で調達手続きを実施のため","×",IF(VLOOKUP(A66,[1]令和3年度契約状況調査票!$C:$AR,23,FALSE)="②同種の他の契約の予定価格を類推されるおそれがあるため公表しない","×","○")))</f>
        <v/>
      </c>
    </row>
    <row r="67" spans="1:16" s="21" customFormat="1" ht="60" customHeight="1" x14ac:dyDescent="0.15">
      <c r="A67" s="22" t="str">
        <f>IF(MAX([1]令和3年度契約状況調査票!C66:C311)&gt;=ROW()-5,ROW()-5,"")</f>
        <v/>
      </c>
      <c r="B67" s="23" t="str">
        <f>IF(A67="","",VLOOKUP(A67,[1]令和3年度契約状況調査票!$C:$AR,7,FALSE))</f>
        <v/>
      </c>
      <c r="C67" s="24" t="str">
        <f>IF(A67="","",VLOOKUP(A67,[1]令和3年度契約状況調査票!$C:$AR,8,FALSE))</f>
        <v/>
      </c>
      <c r="D67" s="25" t="str">
        <f>IF(A67="","",VLOOKUP(A67,[1]令和3年度契約状況調査票!$C:$AR,11,FALSE))</f>
        <v/>
      </c>
      <c r="E67" s="23" t="str">
        <f>IF(A67="","",VLOOKUP(A67,[1]令和3年度契約状況調査票!$C:$AR,12,FALSE))</f>
        <v/>
      </c>
      <c r="F67" s="26" t="str">
        <f>IF(A67="","",VLOOKUP(A67,[1]令和3年度契約状況調査票!$C:$AR,13,FALSE))</f>
        <v/>
      </c>
      <c r="G67" s="27" t="str">
        <f>IF(A67="","",IF(VLOOKUP(A67,[1]令和3年度契約状況調査票!$C:$AR,14,FALSE)="②一般競争入札（総合評価方式）","一般競争入札"&amp;CHAR(10)&amp;"（総合評価方式）","一般競争入札"))</f>
        <v/>
      </c>
      <c r="H67" s="28" t="str">
        <f>IF(A67="","",IF(VLOOKUP(A67,[1]令和3年度契約状況調査票!$C:$AR,16,FALSE)="他官署で調達手続きを実施のため","他官署で調達手続きを実施のため",IF(VLOOKUP(A67,[1]令和3年度契約状況調査票!$C:$AR,23,FALSE)="②同種の他の契約の予定価格を類推されるおそれがあるため公表しない","同種の他の契約の予定価格を類推されるおそれがあるため公表しない",IF(VLOOKUP(A67,[1]令和3年度契約状況調査票!$C:$AR,23,FALSE)="－","－",IF(VLOOKUP(A67,[1]令和3年度契約状況調査票!$C:$AR,9,FALSE)&lt;&gt;"",TEXT(VLOOKUP(A67,[1]令和3年度契約状況調査票!$C:$AR,16,FALSE),"#,##0円")&amp;CHAR(10)&amp;"(A)",VLOOKUP(A67,[1]令和3年度契約状況調査票!$C:$AR,16,FALSE))))))</f>
        <v/>
      </c>
      <c r="I67" s="28" t="str">
        <f>IF(A67="","",VLOOKUP(A67,[1]令和3年度契約状況調査票!$C:$AR,17,FALSE))</f>
        <v/>
      </c>
      <c r="J67" s="29" t="str">
        <f>IF(A67="","",IF(VLOOKUP(A67,[1]令和3年度契約状況調査票!$C:$AR,16,FALSE)="他官署で調達手続きを実施のため","－",IF(VLOOKUP(A67,[1]令和3年度契約状況調査票!$C:$AR,23,FALSE)="②同種の他の契約の予定価格を類推されるおそれがあるため公表しない","－",IF(VLOOKUP(A67,[1]令和3年度契約状況調査票!$C:$AR,23,FALSE)="－","－",IF(VLOOKUP(A67,[1]令和3年度契約状況調査票!$C:$AR,9,FALSE)&lt;&gt;"",TEXT(VLOOKUP(A67,[1]令和3年度契約状況調査票!$C:$AR,19,FALSE),"#.0%")&amp;CHAR(10)&amp;"(B/A×100)",VLOOKUP(A67,[1]令和3年度契約状況調査票!$C:$AR,19,FALSE))))))</f>
        <v/>
      </c>
      <c r="K67" s="30" t="str">
        <f>IF(A67="","",IF(VLOOKUP(A67,[1]令和3年度契約状況調査票!$C:$AR,29,FALSE)="①公益社団法人","公社",IF(VLOOKUP(A67,[1]令和3年度契約状況調査票!$C:$AR,29,FALSE)="②公益財団法人","公財","")))</f>
        <v/>
      </c>
      <c r="L67" s="30" t="str">
        <f>IF(A67="","",VLOOKUP(A67,[1]令和3年度契約状況調査票!$C:$AR,30,FALSE))</f>
        <v/>
      </c>
      <c r="M67" s="31" t="str">
        <f>IF(A67="","",IF(VLOOKUP(A67,[1]令和3年度契約状況調査票!$C:$AR,30,FALSE)="国所管",VLOOKUP(A67,[1]令和3年度契約状況調査票!$C:$AR,24,FALSE),""))</f>
        <v/>
      </c>
      <c r="N67" s="32" t="str">
        <f>IF(A67="","",IF(AND(P67="○",O67="分担契約/単価契約"),"単価契約"&amp;CHAR(10)&amp;"予定調達総額 "&amp;TEXT(VLOOKUP(A67,[1]令和3年度契約状況調査票!$C:$AR,18,FALSE),"#,##0円")&amp;"(B)"&amp;CHAR(10)&amp;"分担契約"&amp;CHAR(10)&amp;VLOOKUP(A67,[1]令和3年度契約状況調査票!$C:$AR,34,FALSE),IF(AND(P67="○",O67="分担契約"),"分担契約"&amp;CHAR(10)&amp;"契約総額 "&amp;TEXT(VLOOKUP(A67,[1]令和3年度契約状況調査票!$C:$AR,18,FALSE),"#,##0円")&amp;"(B)"&amp;CHAR(10)&amp;VLOOKUP(A67,[1]令和3年度契約状況調査票!$C:$AR,34,FALSE),(IF(O67="分担契約/単価契約","単価契約"&amp;CHAR(10)&amp;"予定調達総額 "&amp;TEXT(VLOOKUP(A67,[1]令和3年度契約状況調査票!$C:$AR,18,FALSE),"#,##0円")&amp;CHAR(10)&amp;"分担契約"&amp;CHAR(10)&amp;VLOOKUP(A67,[1]令和3年度契約状況調査票!$C:$AR,34,FALSE),IF(O67="分担契約","分担契約"&amp;CHAR(10)&amp;"契約総額 "&amp;TEXT(VLOOKUP(A67,[1]令和3年度契約状況調査票!$C:$AR,18,FALSE),"#,##0円")&amp;CHAR(10)&amp;VLOOKUP(A67,[1]令和3年度契約状況調査票!$C:$AR,34,FALSE),IF(O67="単価契約","単価契約"&amp;CHAR(10)&amp;"予定調達総額 "&amp;TEXT(VLOOKUP(A67,[1]令和3年度契約状況調査票!$C:$AR,18,FALSE),"#,##0円")&amp;CHAR(10)&amp;VLOOKUP(A67,[1]令和3年度契約状況調査票!$C:$AR,34,FALSE),VLOOKUP(A67,[1]令和3年度契約状況調査票!$C:$AR,34,FALSE))))))))</f>
        <v/>
      </c>
      <c r="O67" s="21" t="str">
        <f>IF(A67="","",VLOOKUP(A67,[1]令和3年度契約状況調査票!$C:$BY,55,FALSE))</f>
        <v/>
      </c>
      <c r="P67" s="21" t="str">
        <f>IF(A67="","",IF(VLOOKUP(A67,[1]令和3年度契約状況調査票!$C:$AR,16,FALSE)="他官署で調達手続きを実施のため","×",IF(VLOOKUP(A67,[1]令和3年度契約状況調査票!$C:$AR,23,FALSE)="②同種の他の契約の予定価格を類推されるおそれがあるため公表しない","×","○")))</f>
        <v/>
      </c>
    </row>
    <row r="68" spans="1:16" s="21" customFormat="1" ht="60" customHeight="1" x14ac:dyDescent="0.15">
      <c r="A68" s="22" t="str">
        <f>IF(MAX([1]令和3年度契約状況調査票!C67:C312)&gt;=ROW()-5,ROW()-5,"")</f>
        <v/>
      </c>
      <c r="B68" s="23" t="str">
        <f>IF(A68="","",VLOOKUP(A68,[1]令和3年度契約状況調査票!$C:$AR,7,FALSE))</f>
        <v/>
      </c>
      <c r="C68" s="24" t="str">
        <f>IF(A68="","",VLOOKUP(A68,[1]令和3年度契約状況調査票!$C:$AR,8,FALSE))</f>
        <v/>
      </c>
      <c r="D68" s="25" t="str">
        <f>IF(A68="","",VLOOKUP(A68,[1]令和3年度契約状況調査票!$C:$AR,11,FALSE))</f>
        <v/>
      </c>
      <c r="E68" s="23" t="str">
        <f>IF(A68="","",VLOOKUP(A68,[1]令和3年度契約状況調査票!$C:$AR,12,FALSE))</f>
        <v/>
      </c>
      <c r="F68" s="26" t="str">
        <f>IF(A68="","",VLOOKUP(A68,[1]令和3年度契約状況調査票!$C:$AR,13,FALSE))</f>
        <v/>
      </c>
      <c r="G68" s="27" t="str">
        <f>IF(A68="","",IF(VLOOKUP(A68,[1]令和3年度契約状況調査票!$C:$AR,14,FALSE)="②一般競争入札（総合評価方式）","一般競争入札"&amp;CHAR(10)&amp;"（総合評価方式）","一般競争入札"))</f>
        <v/>
      </c>
      <c r="H68" s="28" t="str">
        <f>IF(A68="","",IF(VLOOKUP(A68,[1]令和3年度契約状況調査票!$C:$AR,16,FALSE)="他官署で調達手続きを実施のため","他官署で調達手続きを実施のため",IF(VLOOKUP(A68,[1]令和3年度契約状況調査票!$C:$AR,23,FALSE)="②同種の他の契約の予定価格を類推されるおそれがあるため公表しない","同種の他の契約の予定価格を類推されるおそれがあるため公表しない",IF(VLOOKUP(A68,[1]令和3年度契約状況調査票!$C:$AR,23,FALSE)="－","－",IF(VLOOKUP(A68,[1]令和3年度契約状況調査票!$C:$AR,9,FALSE)&lt;&gt;"",TEXT(VLOOKUP(A68,[1]令和3年度契約状況調査票!$C:$AR,16,FALSE),"#,##0円")&amp;CHAR(10)&amp;"(A)",VLOOKUP(A68,[1]令和3年度契約状況調査票!$C:$AR,16,FALSE))))))</f>
        <v/>
      </c>
      <c r="I68" s="28" t="str">
        <f>IF(A68="","",VLOOKUP(A68,[1]令和3年度契約状況調査票!$C:$AR,17,FALSE))</f>
        <v/>
      </c>
      <c r="J68" s="29" t="str">
        <f>IF(A68="","",IF(VLOOKUP(A68,[1]令和3年度契約状況調査票!$C:$AR,16,FALSE)="他官署で調達手続きを実施のため","－",IF(VLOOKUP(A68,[1]令和3年度契約状況調査票!$C:$AR,23,FALSE)="②同種の他の契約の予定価格を類推されるおそれがあるため公表しない","－",IF(VLOOKUP(A68,[1]令和3年度契約状況調査票!$C:$AR,23,FALSE)="－","－",IF(VLOOKUP(A68,[1]令和3年度契約状況調査票!$C:$AR,9,FALSE)&lt;&gt;"",TEXT(VLOOKUP(A68,[1]令和3年度契約状況調査票!$C:$AR,19,FALSE),"#.0%")&amp;CHAR(10)&amp;"(B/A×100)",VLOOKUP(A68,[1]令和3年度契約状況調査票!$C:$AR,19,FALSE))))))</f>
        <v/>
      </c>
      <c r="K68" s="30" t="str">
        <f>IF(A68="","",IF(VLOOKUP(A68,[1]令和3年度契約状況調査票!$C:$AR,29,FALSE)="①公益社団法人","公社",IF(VLOOKUP(A68,[1]令和3年度契約状況調査票!$C:$AR,29,FALSE)="②公益財団法人","公財","")))</f>
        <v/>
      </c>
      <c r="L68" s="30" t="str">
        <f>IF(A68="","",VLOOKUP(A68,[1]令和3年度契約状況調査票!$C:$AR,30,FALSE))</f>
        <v/>
      </c>
      <c r="M68" s="31" t="str">
        <f>IF(A68="","",IF(VLOOKUP(A68,[1]令和3年度契約状況調査票!$C:$AR,30,FALSE)="国所管",VLOOKUP(A68,[1]令和3年度契約状況調査票!$C:$AR,24,FALSE),""))</f>
        <v/>
      </c>
      <c r="N68" s="32" t="str">
        <f>IF(A68="","",IF(AND(P68="○",O68="分担契約/単価契約"),"単価契約"&amp;CHAR(10)&amp;"予定調達総額 "&amp;TEXT(VLOOKUP(A68,[1]令和3年度契約状況調査票!$C:$AR,18,FALSE),"#,##0円")&amp;"(B)"&amp;CHAR(10)&amp;"分担契約"&amp;CHAR(10)&amp;VLOOKUP(A68,[1]令和3年度契約状況調査票!$C:$AR,34,FALSE),IF(AND(P68="○",O68="分担契約"),"分担契約"&amp;CHAR(10)&amp;"契約総額 "&amp;TEXT(VLOOKUP(A68,[1]令和3年度契約状況調査票!$C:$AR,18,FALSE),"#,##0円")&amp;"(B)"&amp;CHAR(10)&amp;VLOOKUP(A68,[1]令和3年度契約状況調査票!$C:$AR,34,FALSE),(IF(O68="分担契約/単価契約","単価契約"&amp;CHAR(10)&amp;"予定調達総額 "&amp;TEXT(VLOOKUP(A68,[1]令和3年度契約状況調査票!$C:$AR,18,FALSE),"#,##0円")&amp;CHAR(10)&amp;"分担契約"&amp;CHAR(10)&amp;VLOOKUP(A68,[1]令和3年度契約状況調査票!$C:$AR,34,FALSE),IF(O68="分担契約","分担契約"&amp;CHAR(10)&amp;"契約総額 "&amp;TEXT(VLOOKUP(A68,[1]令和3年度契約状況調査票!$C:$AR,18,FALSE),"#,##0円")&amp;CHAR(10)&amp;VLOOKUP(A68,[1]令和3年度契約状況調査票!$C:$AR,34,FALSE),IF(O68="単価契約","単価契約"&amp;CHAR(10)&amp;"予定調達総額 "&amp;TEXT(VLOOKUP(A68,[1]令和3年度契約状況調査票!$C:$AR,18,FALSE),"#,##0円")&amp;CHAR(10)&amp;VLOOKUP(A68,[1]令和3年度契約状況調査票!$C:$AR,34,FALSE),VLOOKUP(A68,[1]令和3年度契約状況調査票!$C:$AR,34,FALSE))))))))</f>
        <v/>
      </c>
      <c r="O68" s="21" t="str">
        <f>IF(A68="","",VLOOKUP(A68,[1]令和3年度契約状況調査票!$C:$BY,55,FALSE))</f>
        <v/>
      </c>
      <c r="P68" s="21" t="str">
        <f>IF(A68="","",IF(VLOOKUP(A68,[1]令和3年度契約状況調査票!$C:$AR,16,FALSE)="他官署で調達手続きを実施のため","×",IF(VLOOKUP(A68,[1]令和3年度契約状況調査票!$C:$AR,23,FALSE)="②同種の他の契約の予定価格を類推されるおそれがあるため公表しない","×","○")))</f>
        <v/>
      </c>
    </row>
    <row r="69" spans="1:16" s="21" customFormat="1" ht="60" customHeight="1" x14ac:dyDescent="0.15">
      <c r="A69" s="22" t="str">
        <f>IF(MAX([1]令和3年度契約状況調査票!C68:C313)&gt;=ROW()-5,ROW()-5,"")</f>
        <v/>
      </c>
      <c r="B69" s="23" t="str">
        <f>IF(A69="","",VLOOKUP(A69,[1]令和3年度契約状況調査票!$C:$AR,7,FALSE))</f>
        <v/>
      </c>
      <c r="C69" s="24" t="str">
        <f>IF(A69="","",VLOOKUP(A69,[1]令和3年度契約状況調査票!$C:$AR,8,FALSE))</f>
        <v/>
      </c>
      <c r="D69" s="25" t="str">
        <f>IF(A69="","",VLOOKUP(A69,[1]令和3年度契約状況調査票!$C:$AR,11,FALSE))</f>
        <v/>
      </c>
      <c r="E69" s="23" t="str">
        <f>IF(A69="","",VLOOKUP(A69,[1]令和3年度契約状況調査票!$C:$AR,12,FALSE))</f>
        <v/>
      </c>
      <c r="F69" s="26" t="str">
        <f>IF(A69="","",VLOOKUP(A69,[1]令和3年度契約状況調査票!$C:$AR,13,FALSE))</f>
        <v/>
      </c>
      <c r="G69" s="27" t="str">
        <f>IF(A69="","",IF(VLOOKUP(A69,[1]令和3年度契約状況調査票!$C:$AR,14,FALSE)="②一般競争入札（総合評価方式）","一般競争入札"&amp;CHAR(10)&amp;"（総合評価方式）","一般競争入札"))</f>
        <v/>
      </c>
      <c r="H69" s="28" t="str">
        <f>IF(A69="","",IF(VLOOKUP(A69,[1]令和3年度契約状況調査票!$C:$AR,16,FALSE)="他官署で調達手続きを実施のため","他官署で調達手続きを実施のため",IF(VLOOKUP(A69,[1]令和3年度契約状況調査票!$C:$AR,23,FALSE)="②同種の他の契約の予定価格を類推されるおそれがあるため公表しない","同種の他の契約の予定価格を類推されるおそれがあるため公表しない",IF(VLOOKUP(A69,[1]令和3年度契約状況調査票!$C:$AR,23,FALSE)="－","－",IF(VLOOKUP(A69,[1]令和3年度契約状況調査票!$C:$AR,9,FALSE)&lt;&gt;"",TEXT(VLOOKUP(A69,[1]令和3年度契約状況調査票!$C:$AR,16,FALSE),"#,##0円")&amp;CHAR(10)&amp;"(A)",VLOOKUP(A69,[1]令和3年度契約状況調査票!$C:$AR,16,FALSE))))))</f>
        <v/>
      </c>
      <c r="I69" s="28" t="str">
        <f>IF(A69="","",VLOOKUP(A69,[1]令和3年度契約状況調査票!$C:$AR,17,FALSE))</f>
        <v/>
      </c>
      <c r="J69" s="29" t="str">
        <f>IF(A69="","",IF(VLOOKUP(A69,[1]令和3年度契約状況調査票!$C:$AR,16,FALSE)="他官署で調達手続きを実施のため","－",IF(VLOOKUP(A69,[1]令和3年度契約状況調査票!$C:$AR,23,FALSE)="②同種の他の契約の予定価格を類推されるおそれがあるため公表しない","－",IF(VLOOKUP(A69,[1]令和3年度契約状況調査票!$C:$AR,23,FALSE)="－","－",IF(VLOOKUP(A69,[1]令和3年度契約状況調査票!$C:$AR,9,FALSE)&lt;&gt;"",TEXT(VLOOKUP(A69,[1]令和3年度契約状況調査票!$C:$AR,19,FALSE),"#.0%")&amp;CHAR(10)&amp;"(B/A×100)",VLOOKUP(A69,[1]令和3年度契約状況調査票!$C:$AR,19,FALSE))))))</f>
        <v/>
      </c>
      <c r="K69" s="30" t="str">
        <f>IF(A69="","",IF(VLOOKUP(A69,[1]令和3年度契約状況調査票!$C:$AR,29,FALSE)="①公益社団法人","公社",IF(VLOOKUP(A69,[1]令和3年度契約状況調査票!$C:$AR,29,FALSE)="②公益財団法人","公財","")))</f>
        <v/>
      </c>
      <c r="L69" s="30" t="str">
        <f>IF(A69="","",VLOOKUP(A69,[1]令和3年度契約状況調査票!$C:$AR,30,FALSE))</f>
        <v/>
      </c>
      <c r="M69" s="31" t="str">
        <f>IF(A69="","",IF(VLOOKUP(A69,[1]令和3年度契約状況調査票!$C:$AR,30,FALSE)="国所管",VLOOKUP(A69,[1]令和3年度契約状況調査票!$C:$AR,24,FALSE),""))</f>
        <v/>
      </c>
      <c r="N69" s="32" t="str">
        <f>IF(A69="","",IF(AND(P69="○",O69="分担契約/単価契約"),"単価契約"&amp;CHAR(10)&amp;"予定調達総額 "&amp;TEXT(VLOOKUP(A69,[1]令和3年度契約状況調査票!$C:$AR,18,FALSE),"#,##0円")&amp;"(B)"&amp;CHAR(10)&amp;"分担契約"&amp;CHAR(10)&amp;VLOOKUP(A69,[1]令和3年度契約状況調査票!$C:$AR,34,FALSE),IF(AND(P69="○",O69="分担契約"),"分担契約"&amp;CHAR(10)&amp;"契約総額 "&amp;TEXT(VLOOKUP(A69,[1]令和3年度契約状況調査票!$C:$AR,18,FALSE),"#,##0円")&amp;"(B)"&amp;CHAR(10)&amp;VLOOKUP(A69,[1]令和3年度契約状況調査票!$C:$AR,34,FALSE),(IF(O69="分担契約/単価契約","単価契約"&amp;CHAR(10)&amp;"予定調達総額 "&amp;TEXT(VLOOKUP(A69,[1]令和3年度契約状況調査票!$C:$AR,18,FALSE),"#,##0円")&amp;CHAR(10)&amp;"分担契約"&amp;CHAR(10)&amp;VLOOKUP(A69,[1]令和3年度契約状況調査票!$C:$AR,34,FALSE),IF(O69="分担契約","分担契約"&amp;CHAR(10)&amp;"契約総額 "&amp;TEXT(VLOOKUP(A69,[1]令和3年度契約状況調査票!$C:$AR,18,FALSE),"#,##0円")&amp;CHAR(10)&amp;VLOOKUP(A69,[1]令和3年度契約状況調査票!$C:$AR,34,FALSE),IF(O69="単価契約","単価契約"&amp;CHAR(10)&amp;"予定調達総額 "&amp;TEXT(VLOOKUP(A69,[1]令和3年度契約状況調査票!$C:$AR,18,FALSE),"#,##0円")&amp;CHAR(10)&amp;VLOOKUP(A69,[1]令和3年度契約状況調査票!$C:$AR,34,FALSE),VLOOKUP(A69,[1]令和3年度契約状況調査票!$C:$AR,34,FALSE))))))))</f>
        <v/>
      </c>
      <c r="O69" s="21" t="str">
        <f>IF(A69="","",VLOOKUP(A69,[1]令和3年度契約状況調査票!$C:$BY,55,FALSE))</f>
        <v/>
      </c>
      <c r="P69" s="21" t="str">
        <f>IF(A69="","",IF(VLOOKUP(A69,[1]令和3年度契約状況調査票!$C:$AR,16,FALSE)="他官署で調達手続きを実施のため","×",IF(VLOOKUP(A69,[1]令和3年度契約状況調査票!$C:$AR,23,FALSE)="②同種の他の契約の予定価格を類推されるおそれがあるため公表しない","×","○")))</f>
        <v/>
      </c>
    </row>
    <row r="70" spans="1:16" s="21" customFormat="1" ht="60" customHeight="1" x14ac:dyDescent="0.15">
      <c r="A70" s="22" t="str">
        <f>IF(MAX([1]令和3年度契約状況調査票!C69:C314)&gt;=ROW()-5,ROW()-5,"")</f>
        <v/>
      </c>
      <c r="B70" s="23" t="str">
        <f>IF(A70="","",VLOOKUP(A70,[1]令和3年度契約状況調査票!$C:$AR,7,FALSE))</f>
        <v/>
      </c>
      <c r="C70" s="24" t="str">
        <f>IF(A70="","",VLOOKUP(A70,[1]令和3年度契約状況調査票!$C:$AR,8,FALSE))</f>
        <v/>
      </c>
      <c r="D70" s="25" t="str">
        <f>IF(A70="","",VLOOKUP(A70,[1]令和3年度契約状況調査票!$C:$AR,11,FALSE))</f>
        <v/>
      </c>
      <c r="E70" s="23" t="str">
        <f>IF(A70="","",VLOOKUP(A70,[1]令和3年度契約状況調査票!$C:$AR,12,FALSE))</f>
        <v/>
      </c>
      <c r="F70" s="26" t="str">
        <f>IF(A70="","",VLOOKUP(A70,[1]令和3年度契約状況調査票!$C:$AR,13,FALSE))</f>
        <v/>
      </c>
      <c r="G70" s="27" t="str">
        <f>IF(A70="","",IF(VLOOKUP(A70,[1]令和3年度契約状況調査票!$C:$AR,14,FALSE)="②一般競争入札（総合評価方式）","一般競争入札"&amp;CHAR(10)&amp;"（総合評価方式）","一般競争入札"))</f>
        <v/>
      </c>
      <c r="H70" s="28" t="str">
        <f>IF(A70="","",IF(VLOOKUP(A70,[1]令和3年度契約状況調査票!$C:$AR,16,FALSE)="他官署で調達手続きを実施のため","他官署で調達手続きを実施のため",IF(VLOOKUP(A70,[1]令和3年度契約状況調査票!$C:$AR,23,FALSE)="②同種の他の契約の予定価格を類推されるおそれがあるため公表しない","同種の他の契約の予定価格を類推されるおそれがあるため公表しない",IF(VLOOKUP(A70,[1]令和3年度契約状況調査票!$C:$AR,23,FALSE)="－","－",IF(VLOOKUP(A70,[1]令和3年度契約状況調査票!$C:$AR,9,FALSE)&lt;&gt;"",TEXT(VLOOKUP(A70,[1]令和3年度契約状況調査票!$C:$AR,16,FALSE),"#,##0円")&amp;CHAR(10)&amp;"(A)",VLOOKUP(A70,[1]令和3年度契約状況調査票!$C:$AR,16,FALSE))))))</f>
        <v/>
      </c>
      <c r="I70" s="28" t="str">
        <f>IF(A70="","",VLOOKUP(A70,[1]令和3年度契約状況調査票!$C:$AR,17,FALSE))</f>
        <v/>
      </c>
      <c r="J70" s="29" t="str">
        <f>IF(A70="","",IF(VLOOKUP(A70,[1]令和3年度契約状況調査票!$C:$AR,16,FALSE)="他官署で調達手続きを実施のため","－",IF(VLOOKUP(A70,[1]令和3年度契約状況調査票!$C:$AR,23,FALSE)="②同種の他の契約の予定価格を類推されるおそれがあるため公表しない","－",IF(VLOOKUP(A70,[1]令和3年度契約状況調査票!$C:$AR,23,FALSE)="－","－",IF(VLOOKUP(A70,[1]令和3年度契約状況調査票!$C:$AR,9,FALSE)&lt;&gt;"",TEXT(VLOOKUP(A70,[1]令和3年度契約状況調査票!$C:$AR,19,FALSE),"#.0%")&amp;CHAR(10)&amp;"(B/A×100)",VLOOKUP(A70,[1]令和3年度契約状況調査票!$C:$AR,19,FALSE))))))</f>
        <v/>
      </c>
      <c r="K70" s="30" t="str">
        <f>IF(A70="","",IF(VLOOKUP(A70,[1]令和3年度契約状況調査票!$C:$AR,29,FALSE)="①公益社団法人","公社",IF(VLOOKUP(A70,[1]令和3年度契約状況調査票!$C:$AR,29,FALSE)="②公益財団法人","公財","")))</f>
        <v/>
      </c>
      <c r="L70" s="30" t="str">
        <f>IF(A70="","",VLOOKUP(A70,[1]令和3年度契約状況調査票!$C:$AR,30,FALSE))</f>
        <v/>
      </c>
      <c r="M70" s="31" t="str">
        <f>IF(A70="","",IF(VLOOKUP(A70,[1]令和3年度契約状況調査票!$C:$AR,30,FALSE)="国所管",VLOOKUP(A70,[1]令和3年度契約状況調査票!$C:$AR,24,FALSE),""))</f>
        <v/>
      </c>
      <c r="N70" s="32" t="str">
        <f>IF(A70="","",IF(AND(P70="○",O70="分担契約/単価契約"),"単価契約"&amp;CHAR(10)&amp;"予定調達総額 "&amp;TEXT(VLOOKUP(A70,[1]令和3年度契約状況調査票!$C:$AR,18,FALSE),"#,##0円")&amp;"(B)"&amp;CHAR(10)&amp;"分担契約"&amp;CHAR(10)&amp;VLOOKUP(A70,[1]令和3年度契約状況調査票!$C:$AR,34,FALSE),IF(AND(P70="○",O70="分担契約"),"分担契約"&amp;CHAR(10)&amp;"契約総額 "&amp;TEXT(VLOOKUP(A70,[1]令和3年度契約状況調査票!$C:$AR,18,FALSE),"#,##0円")&amp;"(B)"&amp;CHAR(10)&amp;VLOOKUP(A70,[1]令和3年度契約状況調査票!$C:$AR,34,FALSE),(IF(O70="分担契約/単価契約","単価契約"&amp;CHAR(10)&amp;"予定調達総額 "&amp;TEXT(VLOOKUP(A70,[1]令和3年度契約状況調査票!$C:$AR,18,FALSE),"#,##0円")&amp;CHAR(10)&amp;"分担契約"&amp;CHAR(10)&amp;VLOOKUP(A70,[1]令和3年度契約状況調査票!$C:$AR,34,FALSE),IF(O70="分担契約","分担契約"&amp;CHAR(10)&amp;"契約総額 "&amp;TEXT(VLOOKUP(A70,[1]令和3年度契約状況調査票!$C:$AR,18,FALSE),"#,##0円")&amp;CHAR(10)&amp;VLOOKUP(A70,[1]令和3年度契約状況調査票!$C:$AR,34,FALSE),IF(O70="単価契約","単価契約"&amp;CHAR(10)&amp;"予定調達総額 "&amp;TEXT(VLOOKUP(A70,[1]令和3年度契約状況調査票!$C:$AR,18,FALSE),"#,##0円")&amp;CHAR(10)&amp;VLOOKUP(A70,[1]令和3年度契約状況調査票!$C:$AR,34,FALSE),VLOOKUP(A70,[1]令和3年度契約状況調査票!$C:$AR,34,FALSE))))))))</f>
        <v/>
      </c>
      <c r="O70" s="21" t="str">
        <f>IF(A70="","",VLOOKUP(A70,[1]令和3年度契約状況調査票!$C:$BY,55,FALSE))</f>
        <v/>
      </c>
      <c r="P70" s="21" t="str">
        <f>IF(A70="","",IF(VLOOKUP(A70,[1]令和3年度契約状況調査票!$C:$AR,16,FALSE)="他官署で調達手続きを実施のため","×",IF(VLOOKUP(A70,[1]令和3年度契約状況調査票!$C:$AR,23,FALSE)="②同種の他の契約の予定価格を類推されるおそれがあるため公表しない","×","○")))</f>
        <v/>
      </c>
    </row>
    <row r="71" spans="1:16" s="21" customFormat="1" ht="60" customHeight="1" x14ac:dyDescent="0.15">
      <c r="A71" s="22" t="str">
        <f>IF(MAX([1]令和3年度契約状況調査票!C70:C315)&gt;=ROW()-5,ROW()-5,"")</f>
        <v/>
      </c>
      <c r="B71" s="23" t="str">
        <f>IF(A71="","",VLOOKUP(A71,[1]令和3年度契約状況調査票!$C:$AR,7,FALSE))</f>
        <v/>
      </c>
      <c r="C71" s="24" t="str">
        <f>IF(A71="","",VLOOKUP(A71,[1]令和3年度契約状況調査票!$C:$AR,8,FALSE))</f>
        <v/>
      </c>
      <c r="D71" s="25" t="str">
        <f>IF(A71="","",VLOOKUP(A71,[1]令和3年度契約状況調査票!$C:$AR,11,FALSE))</f>
        <v/>
      </c>
      <c r="E71" s="23" t="str">
        <f>IF(A71="","",VLOOKUP(A71,[1]令和3年度契約状況調査票!$C:$AR,12,FALSE))</f>
        <v/>
      </c>
      <c r="F71" s="26" t="str">
        <f>IF(A71="","",VLOOKUP(A71,[1]令和3年度契約状況調査票!$C:$AR,13,FALSE))</f>
        <v/>
      </c>
      <c r="G71" s="27" t="str">
        <f>IF(A71="","",IF(VLOOKUP(A71,[1]令和3年度契約状況調査票!$C:$AR,14,FALSE)="②一般競争入札（総合評価方式）","一般競争入札"&amp;CHAR(10)&amp;"（総合評価方式）","一般競争入札"))</f>
        <v/>
      </c>
      <c r="H71" s="28" t="str">
        <f>IF(A71="","",IF(VLOOKUP(A71,[1]令和3年度契約状況調査票!$C:$AR,16,FALSE)="他官署で調達手続きを実施のため","他官署で調達手続きを実施のため",IF(VLOOKUP(A71,[1]令和3年度契約状況調査票!$C:$AR,23,FALSE)="②同種の他の契約の予定価格を類推されるおそれがあるため公表しない","同種の他の契約の予定価格を類推されるおそれがあるため公表しない",IF(VLOOKUP(A71,[1]令和3年度契約状況調査票!$C:$AR,23,FALSE)="－","－",IF(VLOOKUP(A71,[1]令和3年度契約状況調査票!$C:$AR,9,FALSE)&lt;&gt;"",TEXT(VLOOKUP(A71,[1]令和3年度契約状況調査票!$C:$AR,16,FALSE),"#,##0円")&amp;CHAR(10)&amp;"(A)",VLOOKUP(A71,[1]令和3年度契約状況調査票!$C:$AR,16,FALSE))))))</f>
        <v/>
      </c>
      <c r="I71" s="28" t="str">
        <f>IF(A71="","",VLOOKUP(A71,[1]令和3年度契約状況調査票!$C:$AR,17,FALSE))</f>
        <v/>
      </c>
      <c r="J71" s="29" t="str">
        <f>IF(A71="","",IF(VLOOKUP(A71,[1]令和3年度契約状況調査票!$C:$AR,16,FALSE)="他官署で調達手続きを実施のため","－",IF(VLOOKUP(A71,[1]令和3年度契約状況調査票!$C:$AR,23,FALSE)="②同種の他の契約の予定価格を類推されるおそれがあるため公表しない","－",IF(VLOOKUP(A71,[1]令和3年度契約状況調査票!$C:$AR,23,FALSE)="－","－",IF(VLOOKUP(A71,[1]令和3年度契約状況調査票!$C:$AR,9,FALSE)&lt;&gt;"",TEXT(VLOOKUP(A71,[1]令和3年度契約状況調査票!$C:$AR,19,FALSE),"#.0%")&amp;CHAR(10)&amp;"(B/A×100)",VLOOKUP(A71,[1]令和3年度契約状況調査票!$C:$AR,19,FALSE))))))</f>
        <v/>
      </c>
      <c r="K71" s="30" t="str">
        <f>IF(A71="","",IF(VLOOKUP(A71,[1]令和3年度契約状況調査票!$C:$AR,29,FALSE)="①公益社団法人","公社",IF(VLOOKUP(A71,[1]令和3年度契約状況調査票!$C:$AR,29,FALSE)="②公益財団法人","公財","")))</f>
        <v/>
      </c>
      <c r="L71" s="30" t="str">
        <f>IF(A71="","",VLOOKUP(A71,[1]令和3年度契約状況調査票!$C:$AR,30,FALSE))</f>
        <v/>
      </c>
      <c r="M71" s="31" t="str">
        <f>IF(A71="","",IF(VLOOKUP(A71,[1]令和3年度契約状況調査票!$C:$AR,30,FALSE)="国所管",VLOOKUP(A71,[1]令和3年度契約状況調査票!$C:$AR,24,FALSE),""))</f>
        <v/>
      </c>
      <c r="N71" s="32" t="str">
        <f>IF(A71="","",IF(AND(P71="○",O71="分担契約/単価契約"),"単価契約"&amp;CHAR(10)&amp;"予定調達総額 "&amp;TEXT(VLOOKUP(A71,[1]令和3年度契約状況調査票!$C:$AR,18,FALSE),"#,##0円")&amp;"(B)"&amp;CHAR(10)&amp;"分担契約"&amp;CHAR(10)&amp;VLOOKUP(A71,[1]令和3年度契約状況調査票!$C:$AR,34,FALSE),IF(AND(P71="○",O71="分担契約"),"分担契約"&amp;CHAR(10)&amp;"契約総額 "&amp;TEXT(VLOOKUP(A71,[1]令和3年度契約状況調査票!$C:$AR,18,FALSE),"#,##0円")&amp;"(B)"&amp;CHAR(10)&amp;VLOOKUP(A71,[1]令和3年度契約状況調査票!$C:$AR,34,FALSE),(IF(O71="分担契約/単価契約","単価契約"&amp;CHAR(10)&amp;"予定調達総額 "&amp;TEXT(VLOOKUP(A71,[1]令和3年度契約状況調査票!$C:$AR,18,FALSE),"#,##0円")&amp;CHAR(10)&amp;"分担契約"&amp;CHAR(10)&amp;VLOOKUP(A71,[1]令和3年度契約状況調査票!$C:$AR,34,FALSE),IF(O71="分担契約","分担契約"&amp;CHAR(10)&amp;"契約総額 "&amp;TEXT(VLOOKUP(A71,[1]令和3年度契約状況調査票!$C:$AR,18,FALSE),"#,##0円")&amp;CHAR(10)&amp;VLOOKUP(A71,[1]令和3年度契約状況調査票!$C:$AR,34,FALSE),IF(O71="単価契約","単価契約"&amp;CHAR(10)&amp;"予定調達総額 "&amp;TEXT(VLOOKUP(A71,[1]令和3年度契約状況調査票!$C:$AR,18,FALSE),"#,##0円")&amp;CHAR(10)&amp;VLOOKUP(A71,[1]令和3年度契約状況調査票!$C:$AR,34,FALSE),VLOOKUP(A71,[1]令和3年度契約状況調査票!$C:$AR,34,FALSE))))))))</f>
        <v/>
      </c>
      <c r="O71" s="21" t="str">
        <f>IF(A71="","",VLOOKUP(A71,[1]令和3年度契約状況調査票!$C:$BY,55,FALSE))</f>
        <v/>
      </c>
      <c r="P71" s="21" t="str">
        <f>IF(A71="","",IF(VLOOKUP(A71,[1]令和3年度契約状況調査票!$C:$AR,16,FALSE)="他官署で調達手続きを実施のため","×",IF(VLOOKUP(A71,[1]令和3年度契約状況調査票!$C:$AR,23,FALSE)="②同種の他の契約の予定価格を類推されるおそれがあるため公表しない","×","○")))</f>
        <v/>
      </c>
    </row>
    <row r="72" spans="1:16" s="21" customFormat="1" ht="60" customHeight="1" x14ac:dyDescent="0.15">
      <c r="A72" s="22" t="str">
        <f>IF(MAX([1]令和3年度契約状況調査票!C71:C316)&gt;=ROW()-5,ROW()-5,"")</f>
        <v/>
      </c>
      <c r="B72" s="23" t="str">
        <f>IF(A72="","",VLOOKUP(A72,[1]令和3年度契約状況調査票!$C:$AR,7,FALSE))</f>
        <v/>
      </c>
      <c r="C72" s="24" t="str">
        <f>IF(A72="","",VLOOKUP(A72,[1]令和3年度契約状況調査票!$C:$AR,8,FALSE))</f>
        <v/>
      </c>
      <c r="D72" s="25" t="str">
        <f>IF(A72="","",VLOOKUP(A72,[1]令和3年度契約状況調査票!$C:$AR,11,FALSE))</f>
        <v/>
      </c>
      <c r="E72" s="23" t="str">
        <f>IF(A72="","",VLOOKUP(A72,[1]令和3年度契約状況調査票!$C:$AR,12,FALSE))</f>
        <v/>
      </c>
      <c r="F72" s="26" t="str">
        <f>IF(A72="","",VLOOKUP(A72,[1]令和3年度契約状況調査票!$C:$AR,13,FALSE))</f>
        <v/>
      </c>
      <c r="G72" s="27" t="str">
        <f>IF(A72="","",IF(VLOOKUP(A72,[1]令和3年度契約状況調査票!$C:$AR,14,FALSE)="②一般競争入札（総合評価方式）","一般競争入札"&amp;CHAR(10)&amp;"（総合評価方式）","一般競争入札"))</f>
        <v/>
      </c>
      <c r="H72" s="28" t="str">
        <f>IF(A72="","",IF(VLOOKUP(A72,[1]令和3年度契約状況調査票!$C:$AR,16,FALSE)="他官署で調達手続きを実施のため","他官署で調達手続きを実施のため",IF(VLOOKUP(A72,[1]令和3年度契約状況調査票!$C:$AR,23,FALSE)="②同種の他の契約の予定価格を類推されるおそれがあるため公表しない","同種の他の契約の予定価格を類推されるおそれがあるため公表しない",IF(VLOOKUP(A72,[1]令和3年度契約状況調査票!$C:$AR,23,FALSE)="－","－",IF(VLOOKUP(A72,[1]令和3年度契約状況調査票!$C:$AR,9,FALSE)&lt;&gt;"",TEXT(VLOOKUP(A72,[1]令和3年度契約状況調査票!$C:$AR,16,FALSE),"#,##0円")&amp;CHAR(10)&amp;"(A)",VLOOKUP(A72,[1]令和3年度契約状況調査票!$C:$AR,16,FALSE))))))</f>
        <v/>
      </c>
      <c r="I72" s="28" t="str">
        <f>IF(A72="","",VLOOKUP(A72,[1]令和3年度契約状況調査票!$C:$AR,17,FALSE))</f>
        <v/>
      </c>
      <c r="J72" s="29" t="str">
        <f>IF(A72="","",IF(VLOOKUP(A72,[1]令和3年度契約状況調査票!$C:$AR,16,FALSE)="他官署で調達手続きを実施のため","－",IF(VLOOKUP(A72,[1]令和3年度契約状況調査票!$C:$AR,23,FALSE)="②同種の他の契約の予定価格を類推されるおそれがあるため公表しない","－",IF(VLOOKUP(A72,[1]令和3年度契約状況調査票!$C:$AR,23,FALSE)="－","－",IF(VLOOKUP(A72,[1]令和3年度契約状況調査票!$C:$AR,9,FALSE)&lt;&gt;"",TEXT(VLOOKUP(A72,[1]令和3年度契約状況調査票!$C:$AR,19,FALSE),"#.0%")&amp;CHAR(10)&amp;"(B/A×100)",VLOOKUP(A72,[1]令和3年度契約状況調査票!$C:$AR,19,FALSE))))))</f>
        <v/>
      </c>
      <c r="K72" s="30" t="str">
        <f>IF(A72="","",IF(VLOOKUP(A72,[1]令和3年度契約状況調査票!$C:$AR,29,FALSE)="①公益社団法人","公社",IF(VLOOKUP(A72,[1]令和3年度契約状況調査票!$C:$AR,29,FALSE)="②公益財団法人","公財","")))</f>
        <v/>
      </c>
      <c r="L72" s="30" t="str">
        <f>IF(A72="","",VLOOKUP(A72,[1]令和3年度契約状況調査票!$C:$AR,30,FALSE))</f>
        <v/>
      </c>
      <c r="M72" s="31" t="str">
        <f>IF(A72="","",IF(VLOOKUP(A72,[1]令和3年度契約状況調査票!$C:$AR,30,FALSE)="国所管",VLOOKUP(A72,[1]令和3年度契約状況調査票!$C:$AR,24,FALSE),""))</f>
        <v/>
      </c>
      <c r="N72" s="32" t="str">
        <f>IF(A72="","",IF(AND(P72="○",O72="分担契約/単価契約"),"単価契約"&amp;CHAR(10)&amp;"予定調達総額 "&amp;TEXT(VLOOKUP(A72,[1]令和3年度契約状況調査票!$C:$AR,18,FALSE),"#,##0円")&amp;"(B)"&amp;CHAR(10)&amp;"分担契約"&amp;CHAR(10)&amp;VLOOKUP(A72,[1]令和3年度契約状況調査票!$C:$AR,34,FALSE),IF(AND(P72="○",O72="分担契約"),"分担契約"&amp;CHAR(10)&amp;"契約総額 "&amp;TEXT(VLOOKUP(A72,[1]令和3年度契約状況調査票!$C:$AR,18,FALSE),"#,##0円")&amp;"(B)"&amp;CHAR(10)&amp;VLOOKUP(A72,[1]令和3年度契約状況調査票!$C:$AR,34,FALSE),(IF(O72="分担契約/単価契約","単価契約"&amp;CHAR(10)&amp;"予定調達総額 "&amp;TEXT(VLOOKUP(A72,[1]令和3年度契約状況調査票!$C:$AR,18,FALSE),"#,##0円")&amp;CHAR(10)&amp;"分担契約"&amp;CHAR(10)&amp;VLOOKUP(A72,[1]令和3年度契約状況調査票!$C:$AR,34,FALSE),IF(O72="分担契約","分担契約"&amp;CHAR(10)&amp;"契約総額 "&amp;TEXT(VLOOKUP(A72,[1]令和3年度契約状況調査票!$C:$AR,18,FALSE),"#,##0円")&amp;CHAR(10)&amp;VLOOKUP(A72,[1]令和3年度契約状況調査票!$C:$AR,34,FALSE),IF(O72="単価契約","単価契約"&amp;CHAR(10)&amp;"予定調達総額 "&amp;TEXT(VLOOKUP(A72,[1]令和3年度契約状況調査票!$C:$AR,18,FALSE),"#,##0円")&amp;CHAR(10)&amp;VLOOKUP(A72,[1]令和3年度契約状況調査票!$C:$AR,34,FALSE),VLOOKUP(A72,[1]令和3年度契約状況調査票!$C:$AR,34,FALSE))))))))</f>
        <v/>
      </c>
      <c r="O72" s="21" t="str">
        <f>IF(A72="","",VLOOKUP(A72,[1]令和3年度契約状況調査票!$C:$BY,55,FALSE))</f>
        <v/>
      </c>
      <c r="P72" s="21" t="str">
        <f>IF(A72="","",IF(VLOOKUP(A72,[1]令和3年度契約状況調査票!$C:$AR,16,FALSE)="他官署で調達手続きを実施のため","×",IF(VLOOKUP(A72,[1]令和3年度契約状況調査票!$C:$AR,23,FALSE)="②同種の他の契約の予定価格を類推されるおそれがあるため公表しない","×","○")))</f>
        <v/>
      </c>
    </row>
    <row r="73" spans="1:16" s="21" customFormat="1" ht="60" customHeight="1" x14ac:dyDescent="0.15">
      <c r="A73" s="22" t="str">
        <f>IF(MAX([1]令和3年度契約状況調査票!C72:C317)&gt;=ROW()-5,ROW()-5,"")</f>
        <v/>
      </c>
      <c r="B73" s="23" t="str">
        <f>IF(A73="","",VLOOKUP(A73,[1]令和3年度契約状況調査票!$C:$AR,7,FALSE))</f>
        <v/>
      </c>
      <c r="C73" s="24" t="str">
        <f>IF(A73="","",VLOOKUP(A73,[1]令和3年度契約状況調査票!$C:$AR,8,FALSE))</f>
        <v/>
      </c>
      <c r="D73" s="25" t="str">
        <f>IF(A73="","",VLOOKUP(A73,[1]令和3年度契約状況調査票!$C:$AR,11,FALSE))</f>
        <v/>
      </c>
      <c r="E73" s="23" t="str">
        <f>IF(A73="","",VLOOKUP(A73,[1]令和3年度契約状況調査票!$C:$AR,12,FALSE))</f>
        <v/>
      </c>
      <c r="F73" s="26" t="str">
        <f>IF(A73="","",VLOOKUP(A73,[1]令和3年度契約状況調査票!$C:$AR,13,FALSE))</f>
        <v/>
      </c>
      <c r="G73" s="27" t="str">
        <f>IF(A73="","",IF(VLOOKUP(A73,[1]令和3年度契約状況調査票!$C:$AR,14,FALSE)="②一般競争入札（総合評価方式）","一般競争入札"&amp;CHAR(10)&amp;"（総合評価方式）","一般競争入札"))</f>
        <v/>
      </c>
      <c r="H73" s="28" t="str">
        <f>IF(A73="","",IF(VLOOKUP(A73,[1]令和3年度契約状況調査票!$C:$AR,16,FALSE)="他官署で調達手続きを実施のため","他官署で調達手続きを実施のため",IF(VLOOKUP(A73,[1]令和3年度契約状況調査票!$C:$AR,23,FALSE)="②同種の他の契約の予定価格を類推されるおそれがあるため公表しない","同種の他の契約の予定価格を類推されるおそれがあるため公表しない",IF(VLOOKUP(A73,[1]令和3年度契約状況調査票!$C:$AR,23,FALSE)="－","－",IF(VLOOKUP(A73,[1]令和3年度契約状況調査票!$C:$AR,9,FALSE)&lt;&gt;"",TEXT(VLOOKUP(A73,[1]令和3年度契約状況調査票!$C:$AR,16,FALSE),"#,##0円")&amp;CHAR(10)&amp;"(A)",VLOOKUP(A73,[1]令和3年度契約状況調査票!$C:$AR,16,FALSE))))))</f>
        <v/>
      </c>
      <c r="I73" s="28" t="str">
        <f>IF(A73="","",VLOOKUP(A73,[1]令和3年度契約状況調査票!$C:$AR,17,FALSE))</f>
        <v/>
      </c>
      <c r="J73" s="29" t="str">
        <f>IF(A73="","",IF(VLOOKUP(A73,[1]令和3年度契約状況調査票!$C:$AR,16,FALSE)="他官署で調達手続きを実施のため","－",IF(VLOOKUP(A73,[1]令和3年度契約状況調査票!$C:$AR,23,FALSE)="②同種の他の契約の予定価格を類推されるおそれがあるため公表しない","－",IF(VLOOKUP(A73,[1]令和3年度契約状況調査票!$C:$AR,23,FALSE)="－","－",IF(VLOOKUP(A73,[1]令和3年度契約状況調査票!$C:$AR,9,FALSE)&lt;&gt;"",TEXT(VLOOKUP(A73,[1]令和3年度契約状況調査票!$C:$AR,19,FALSE),"#.0%")&amp;CHAR(10)&amp;"(B/A×100)",VLOOKUP(A73,[1]令和3年度契約状況調査票!$C:$AR,19,FALSE))))))</f>
        <v/>
      </c>
      <c r="K73" s="30" t="str">
        <f>IF(A73="","",IF(VLOOKUP(A73,[1]令和3年度契約状況調査票!$C:$AR,29,FALSE)="①公益社団法人","公社",IF(VLOOKUP(A73,[1]令和3年度契約状況調査票!$C:$AR,29,FALSE)="②公益財団法人","公財","")))</f>
        <v/>
      </c>
      <c r="L73" s="30" t="str">
        <f>IF(A73="","",VLOOKUP(A73,[1]令和3年度契約状況調査票!$C:$AR,30,FALSE))</f>
        <v/>
      </c>
      <c r="M73" s="31" t="str">
        <f>IF(A73="","",IF(VLOOKUP(A73,[1]令和3年度契約状況調査票!$C:$AR,30,FALSE)="国所管",VLOOKUP(A73,[1]令和3年度契約状況調査票!$C:$AR,24,FALSE),""))</f>
        <v/>
      </c>
      <c r="N73" s="32" t="str">
        <f>IF(A73="","",IF(AND(P73="○",O73="分担契約/単価契約"),"単価契約"&amp;CHAR(10)&amp;"予定調達総額 "&amp;TEXT(VLOOKUP(A73,[1]令和3年度契約状況調査票!$C:$AR,18,FALSE),"#,##0円")&amp;"(B)"&amp;CHAR(10)&amp;"分担契約"&amp;CHAR(10)&amp;VLOOKUP(A73,[1]令和3年度契約状況調査票!$C:$AR,34,FALSE),IF(AND(P73="○",O73="分担契約"),"分担契約"&amp;CHAR(10)&amp;"契約総額 "&amp;TEXT(VLOOKUP(A73,[1]令和3年度契約状況調査票!$C:$AR,18,FALSE),"#,##0円")&amp;"(B)"&amp;CHAR(10)&amp;VLOOKUP(A73,[1]令和3年度契約状況調査票!$C:$AR,34,FALSE),(IF(O73="分担契約/単価契約","単価契約"&amp;CHAR(10)&amp;"予定調達総額 "&amp;TEXT(VLOOKUP(A73,[1]令和3年度契約状況調査票!$C:$AR,18,FALSE),"#,##0円")&amp;CHAR(10)&amp;"分担契約"&amp;CHAR(10)&amp;VLOOKUP(A73,[1]令和3年度契約状況調査票!$C:$AR,34,FALSE),IF(O73="分担契約","分担契約"&amp;CHAR(10)&amp;"契約総額 "&amp;TEXT(VLOOKUP(A73,[1]令和3年度契約状況調査票!$C:$AR,18,FALSE),"#,##0円")&amp;CHAR(10)&amp;VLOOKUP(A73,[1]令和3年度契約状況調査票!$C:$AR,34,FALSE),IF(O73="単価契約","単価契約"&amp;CHAR(10)&amp;"予定調達総額 "&amp;TEXT(VLOOKUP(A73,[1]令和3年度契約状況調査票!$C:$AR,18,FALSE),"#,##0円")&amp;CHAR(10)&amp;VLOOKUP(A73,[1]令和3年度契約状況調査票!$C:$AR,34,FALSE),VLOOKUP(A73,[1]令和3年度契約状況調査票!$C:$AR,34,FALSE))))))))</f>
        <v/>
      </c>
      <c r="O73" s="21" t="str">
        <f>IF(A73="","",VLOOKUP(A73,[1]令和3年度契約状況調査票!$C:$BY,55,FALSE))</f>
        <v/>
      </c>
      <c r="P73" s="21" t="str">
        <f>IF(A73="","",IF(VLOOKUP(A73,[1]令和3年度契約状況調査票!$C:$AR,16,FALSE)="他官署で調達手続きを実施のため","×",IF(VLOOKUP(A73,[1]令和3年度契約状況調査票!$C:$AR,23,FALSE)="②同種の他の契約の予定価格を類推されるおそれがあるため公表しない","×","○")))</f>
        <v/>
      </c>
    </row>
    <row r="74" spans="1:16" s="21" customFormat="1" ht="60" customHeight="1" x14ac:dyDescent="0.15">
      <c r="A74" s="22" t="str">
        <f>IF(MAX([1]令和3年度契約状況調査票!C73:C318)&gt;=ROW()-5,ROW()-5,"")</f>
        <v/>
      </c>
      <c r="B74" s="23" t="str">
        <f>IF(A74="","",VLOOKUP(A74,[1]令和3年度契約状況調査票!$C:$AR,7,FALSE))</f>
        <v/>
      </c>
      <c r="C74" s="24" t="str">
        <f>IF(A74="","",VLOOKUP(A74,[1]令和3年度契約状況調査票!$C:$AR,8,FALSE))</f>
        <v/>
      </c>
      <c r="D74" s="25" t="str">
        <f>IF(A74="","",VLOOKUP(A74,[1]令和3年度契約状況調査票!$C:$AR,11,FALSE))</f>
        <v/>
      </c>
      <c r="E74" s="23" t="str">
        <f>IF(A74="","",VLOOKUP(A74,[1]令和3年度契約状況調査票!$C:$AR,12,FALSE))</f>
        <v/>
      </c>
      <c r="F74" s="26" t="str">
        <f>IF(A74="","",VLOOKUP(A74,[1]令和3年度契約状況調査票!$C:$AR,13,FALSE))</f>
        <v/>
      </c>
      <c r="G74" s="27" t="str">
        <f>IF(A74="","",IF(VLOOKUP(A74,[1]令和3年度契約状況調査票!$C:$AR,14,FALSE)="②一般競争入札（総合評価方式）","一般競争入札"&amp;CHAR(10)&amp;"（総合評価方式）","一般競争入札"))</f>
        <v/>
      </c>
      <c r="H74" s="28" t="str">
        <f>IF(A74="","",IF(VLOOKUP(A74,[1]令和3年度契約状況調査票!$C:$AR,16,FALSE)="他官署で調達手続きを実施のため","他官署で調達手続きを実施のため",IF(VLOOKUP(A74,[1]令和3年度契約状況調査票!$C:$AR,23,FALSE)="②同種の他の契約の予定価格を類推されるおそれがあるため公表しない","同種の他の契約の予定価格を類推されるおそれがあるため公表しない",IF(VLOOKUP(A74,[1]令和3年度契約状況調査票!$C:$AR,23,FALSE)="－","－",IF(VLOOKUP(A74,[1]令和3年度契約状況調査票!$C:$AR,9,FALSE)&lt;&gt;"",TEXT(VLOOKUP(A74,[1]令和3年度契約状況調査票!$C:$AR,16,FALSE),"#,##0円")&amp;CHAR(10)&amp;"(A)",VLOOKUP(A74,[1]令和3年度契約状況調査票!$C:$AR,16,FALSE))))))</f>
        <v/>
      </c>
      <c r="I74" s="28" t="str">
        <f>IF(A74="","",VLOOKUP(A74,[1]令和3年度契約状況調査票!$C:$AR,17,FALSE))</f>
        <v/>
      </c>
      <c r="J74" s="29" t="str">
        <f>IF(A74="","",IF(VLOOKUP(A74,[1]令和3年度契約状況調査票!$C:$AR,16,FALSE)="他官署で調達手続きを実施のため","－",IF(VLOOKUP(A74,[1]令和3年度契約状況調査票!$C:$AR,23,FALSE)="②同種の他の契約の予定価格を類推されるおそれがあるため公表しない","－",IF(VLOOKUP(A74,[1]令和3年度契約状況調査票!$C:$AR,23,FALSE)="－","－",IF(VLOOKUP(A74,[1]令和3年度契約状況調査票!$C:$AR,9,FALSE)&lt;&gt;"",TEXT(VLOOKUP(A74,[1]令和3年度契約状況調査票!$C:$AR,19,FALSE),"#.0%")&amp;CHAR(10)&amp;"(B/A×100)",VLOOKUP(A74,[1]令和3年度契約状況調査票!$C:$AR,19,FALSE))))))</f>
        <v/>
      </c>
      <c r="K74" s="30" t="str">
        <f>IF(A74="","",IF(VLOOKUP(A74,[1]令和3年度契約状況調査票!$C:$AR,29,FALSE)="①公益社団法人","公社",IF(VLOOKUP(A74,[1]令和3年度契約状況調査票!$C:$AR,29,FALSE)="②公益財団法人","公財","")))</f>
        <v/>
      </c>
      <c r="L74" s="30" t="str">
        <f>IF(A74="","",VLOOKUP(A74,[1]令和3年度契約状況調査票!$C:$AR,30,FALSE))</f>
        <v/>
      </c>
      <c r="M74" s="31" t="str">
        <f>IF(A74="","",IF(VLOOKUP(A74,[1]令和3年度契約状況調査票!$C:$AR,30,FALSE)="国所管",VLOOKUP(A74,[1]令和3年度契約状況調査票!$C:$AR,24,FALSE),""))</f>
        <v/>
      </c>
      <c r="N74" s="32" t="str">
        <f>IF(A74="","",IF(AND(P74="○",O74="分担契約/単価契約"),"単価契約"&amp;CHAR(10)&amp;"予定調達総額 "&amp;TEXT(VLOOKUP(A74,[1]令和3年度契約状況調査票!$C:$AR,18,FALSE),"#,##0円")&amp;"(B)"&amp;CHAR(10)&amp;"分担契約"&amp;CHAR(10)&amp;VLOOKUP(A74,[1]令和3年度契約状況調査票!$C:$AR,34,FALSE),IF(AND(P74="○",O74="分担契約"),"分担契約"&amp;CHAR(10)&amp;"契約総額 "&amp;TEXT(VLOOKUP(A74,[1]令和3年度契約状況調査票!$C:$AR,18,FALSE),"#,##0円")&amp;"(B)"&amp;CHAR(10)&amp;VLOOKUP(A74,[1]令和3年度契約状況調査票!$C:$AR,34,FALSE),(IF(O74="分担契約/単価契約","単価契約"&amp;CHAR(10)&amp;"予定調達総額 "&amp;TEXT(VLOOKUP(A74,[1]令和3年度契約状況調査票!$C:$AR,18,FALSE),"#,##0円")&amp;CHAR(10)&amp;"分担契約"&amp;CHAR(10)&amp;VLOOKUP(A74,[1]令和3年度契約状況調査票!$C:$AR,34,FALSE),IF(O74="分担契約","分担契約"&amp;CHAR(10)&amp;"契約総額 "&amp;TEXT(VLOOKUP(A74,[1]令和3年度契約状況調査票!$C:$AR,18,FALSE),"#,##0円")&amp;CHAR(10)&amp;VLOOKUP(A74,[1]令和3年度契約状況調査票!$C:$AR,34,FALSE),IF(O74="単価契約","単価契約"&amp;CHAR(10)&amp;"予定調達総額 "&amp;TEXT(VLOOKUP(A74,[1]令和3年度契約状況調査票!$C:$AR,18,FALSE),"#,##0円")&amp;CHAR(10)&amp;VLOOKUP(A74,[1]令和3年度契約状況調査票!$C:$AR,34,FALSE),VLOOKUP(A74,[1]令和3年度契約状況調査票!$C:$AR,34,FALSE))))))))</f>
        <v/>
      </c>
      <c r="O74" s="21" t="str">
        <f>IF(A74="","",VLOOKUP(A74,[1]令和3年度契約状況調査票!$C:$BY,55,FALSE))</f>
        <v/>
      </c>
      <c r="P74" s="21" t="str">
        <f>IF(A74="","",IF(VLOOKUP(A74,[1]令和3年度契約状況調査票!$C:$AR,16,FALSE)="他官署で調達手続きを実施のため","×",IF(VLOOKUP(A74,[1]令和3年度契約状況調査票!$C:$AR,23,FALSE)="②同種の他の契約の予定価格を類推されるおそれがあるため公表しない","×","○")))</f>
        <v/>
      </c>
    </row>
    <row r="75" spans="1:16" s="21" customFormat="1" ht="60" customHeight="1" x14ac:dyDescent="0.15">
      <c r="A75" s="22" t="str">
        <f>IF(MAX([1]令和3年度契約状況調査票!C74:C319)&gt;=ROW()-5,ROW()-5,"")</f>
        <v/>
      </c>
      <c r="B75" s="23" t="str">
        <f>IF(A75="","",VLOOKUP(A75,[1]令和3年度契約状況調査票!$C:$AR,7,FALSE))</f>
        <v/>
      </c>
      <c r="C75" s="24" t="str">
        <f>IF(A75="","",VLOOKUP(A75,[1]令和3年度契約状況調査票!$C:$AR,8,FALSE))</f>
        <v/>
      </c>
      <c r="D75" s="25" t="str">
        <f>IF(A75="","",VLOOKUP(A75,[1]令和3年度契約状況調査票!$C:$AR,11,FALSE))</f>
        <v/>
      </c>
      <c r="E75" s="23" t="str">
        <f>IF(A75="","",VLOOKUP(A75,[1]令和3年度契約状況調査票!$C:$AR,12,FALSE))</f>
        <v/>
      </c>
      <c r="F75" s="26" t="str">
        <f>IF(A75="","",VLOOKUP(A75,[1]令和3年度契約状況調査票!$C:$AR,13,FALSE))</f>
        <v/>
      </c>
      <c r="G75" s="27" t="str">
        <f>IF(A75="","",IF(VLOOKUP(A75,[1]令和3年度契約状況調査票!$C:$AR,14,FALSE)="②一般競争入札（総合評価方式）","一般競争入札"&amp;CHAR(10)&amp;"（総合評価方式）","一般競争入札"))</f>
        <v/>
      </c>
      <c r="H75" s="28" t="str">
        <f>IF(A75="","",IF(VLOOKUP(A75,[1]令和3年度契約状況調査票!$C:$AR,16,FALSE)="他官署で調達手続きを実施のため","他官署で調達手続きを実施のため",IF(VLOOKUP(A75,[1]令和3年度契約状況調査票!$C:$AR,23,FALSE)="②同種の他の契約の予定価格を類推されるおそれがあるため公表しない","同種の他の契約の予定価格を類推されるおそれがあるため公表しない",IF(VLOOKUP(A75,[1]令和3年度契約状況調査票!$C:$AR,23,FALSE)="－","－",IF(VLOOKUP(A75,[1]令和3年度契約状況調査票!$C:$AR,9,FALSE)&lt;&gt;"",TEXT(VLOOKUP(A75,[1]令和3年度契約状況調査票!$C:$AR,16,FALSE),"#,##0円")&amp;CHAR(10)&amp;"(A)",VLOOKUP(A75,[1]令和3年度契約状況調査票!$C:$AR,16,FALSE))))))</f>
        <v/>
      </c>
      <c r="I75" s="28" t="str">
        <f>IF(A75="","",VLOOKUP(A75,[1]令和3年度契約状況調査票!$C:$AR,17,FALSE))</f>
        <v/>
      </c>
      <c r="J75" s="29" t="str">
        <f>IF(A75="","",IF(VLOOKUP(A75,[1]令和3年度契約状況調査票!$C:$AR,16,FALSE)="他官署で調達手続きを実施のため","－",IF(VLOOKUP(A75,[1]令和3年度契約状況調査票!$C:$AR,23,FALSE)="②同種の他の契約の予定価格を類推されるおそれがあるため公表しない","－",IF(VLOOKUP(A75,[1]令和3年度契約状況調査票!$C:$AR,23,FALSE)="－","－",IF(VLOOKUP(A75,[1]令和3年度契約状況調査票!$C:$AR,9,FALSE)&lt;&gt;"",TEXT(VLOOKUP(A75,[1]令和3年度契約状況調査票!$C:$AR,19,FALSE),"#.0%")&amp;CHAR(10)&amp;"(B/A×100)",VLOOKUP(A75,[1]令和3年度契約状況調査票!$C:$AR,19,FALSE))))))</f>
        <v/>
      </c>
      <c r="K75" s="30" t="str">
        <f>IF(A75="","",IF(VLOOKUP(A75,[1]令和3年度契約状況調査票!$C:$AR,29,FALSE)="①公益社団法人","公社",IF(VLOOKUP(A75,[1]令和3年度契約状況調査票!$C:$AR,29,FALSE)="②公益財団法人","公財","")))</f>
        <v/>
      </c>
      <c r="L75" s="30" t="str">
        <f>IF(A75="","",VLOOKUP(A75,[1]令和3年度契約状況調査票!$C:$AR,30,FALSE))</f>
        <v/>
      </c>
      <c r="M75" s="31" t="str">
        <f>IF(A75="","",IF(VLOOKUP(A75,[1]令和3年度契約状況調査票!$C:$AR,30,FALSE)="国所管",VLOOKUP(A75,[1]令和3年度契約状況調査票!$C:$AR,24,FALSE),""))</f>
        <v/>
      </c>
      <c r="N75" s="32" t="str">
        <f>IF(A75="","",IF(AND(P75="○",O75="分担契約/単価契約"),"単価契約"&amp;CHAR(10)&amp;"予定調達総額 "&amp;TEXT(VLOOKUP(A75,[1]令和3年度契約状況調査票!$C:$AR,18,FALSE),"#,##0円")&amp;"(B)"&amp;CHAR(10)&amp;"分担契約"&amp;CHAR(10)&amp;VLOOKUP(A75,[1]令和3年度契約状況調査票!$C:$AR,34,FALSE),IF(AND(P75="○",O75="分担契約"),"分担契約"&amp;CHAR(10)&amp;"契約総額 "&amp;TEXT(VLOOKUP(A75,[1]令和3年度契約状況調査票!$C:$AR,18,FALSE),"#,##0円")&amp;"(B)"&amp;CHAR(10)&amp;VLOOKUP(A75,[1]令和3年度契約状況調査票!$C:$AR,34,FALSE),(IF(O75="分担契約/単価契約","単価契約"&amp;CHAR(10)&amp;"予定調達総額 "&amp;TEXT(VLOOKUP(A75,[1]令和3年度契約状況調査票!$C:$AR,18,FALSE),"#,##0円")&amp;CHAR(10)&amp;"分担契約"&amp;CHAR(10)&amp;VLOOKUP(A75,[1]令和3年度契約状況調査票!$C:$AR,34,FALSE),IF(O75="分担契約","分担契約"&amp;CHAR(10)&amp;"契約総額 "&amp;TEXT(VLOOKUP(A75,[1]令和3年度契約状況調査票!$C:$AR,18,FALSE),"#,##0円")&amp;CHAR(10)&amp;VLOOKUP(A75,[1]令和3年度契約状況調査票!$C:$AR,34,FALSE),IF(O75="単価契約","単価契約"&amp;CHAR(10)&amp;"予定調達総額 "&amp;TEXT(VLOOKUP(A75,[1]令和3年度契約状況調査票!$C:$AR,18,FALSE),"#,##0円")&amp;CHAR(10)&amp;VLOOKUP(A75,[1]令和3年度契約状況調査票!$C:$AR,34,FALSE),VLOOKUP(A75,[1]令和3年度契約状況調査票!$C:$AR,34,FALSE))))))))</f>
        <v/>
      </c>
      <c r="O75" s="21" t="str">
        <f>IF(A75="","",VLOOKUP(A75,[1]令和3年度契約状況調査票!$C:$BY,55,FALSE))</f>
        <v/>
      </c>
      <c r="P75" s="21" t="str">
        <f>IF(A75="","",IF(VLOOKUP(A75,[1]令和3年度契約状況調査票!$C:$AR,16,FALSE)="他官署で調達手続きを実施のため","×",IF(VLOOKUP(A75,[1]令和3年度契約状況調査票!$C:$AR,23,FALSE)="②同種の他の契約の予定価格を類推されるおそれがあるため公表しない","×","○")))</f>
        <v/>
      </c>
    </row>
    <row r="76" spans="1:16" s="21" customFormat="1" ht="60" customHeight="1" x14ac:dyDescent="0.15">
      <c r="A76" s="22" t="str">
        <f>IF(MAX([1]令和3年度契約状況調査票!C75:C320)&gt;=ROW()-5,ROW()-5,"")</f>
        <v/>
      </c>
      <c r="B76" s="23" t="str">
        <f>IF(A76="","",VLOOKUP(A76,[1]令和3年度契約状況調査票!$C:$AR,7,FALSE))</f>
        <v/>
      </c>
      <c r="C76" s="24" t="str">
        <f>IF(A76="","",VLOOKUP(A76,[1]令和3年度契約状況調査票!$C:$AR,8,FALSE))</f>
        <v/>
      </c>
      <c r="D76" s="25" t="str">
        <f>IF(A76="","",VLOOKUP(A76,[1]令和3年度契約状況調査票!$C:$AR,11,FALSE))</f>
        <v/>
      </c>
      <c r="E76" s="23" t="str">
        <f>IF(A76="","",VLOOKUP(A76,[1]令和3年度契約状況調査票!$C:$AR,12,FALSE))</f>
        <v/>
      </c>
      <c r="F76" s="26" t="str">
        <f>IF(A76="","",VLOOKUP(A76,[1]令和3年度契約状況調査票!$C:$AR,13,FALSE))</f>
        <v/>
      </c>
      <c r="G76" s="27" t="str">
        <f>IF(A76="","",IF(VLOOKUP(A76,[1]令和3年度契約状況調査票!$C:$AR,14,FALSE)="②一般競争入札（総合評価方式）","一般競争入札"&amp;CHAR(10)&amp;"（総合評価方式）","一般競争入札"))</f>
        <v/>
      </c>
      <c r="H76" s="28" t="str">
        <f>IF(A76="","",IF(VLOOKUP(A76,[1]令和3年度契約状況調査票!$C:$AR,16,FALSE)="他官署で調達手続きを実施のため","他官署で調達手続きを実施のため",IF(VLOOKUP(A76,[1]令和3年度契約状況調査票!$C:$AR,23,FALSE)="②同種の他の契約の予定価格を類推されるおそれがあるため公表しない","同種の他の契約の予定価格を類推されるおそれがあるため公表しない",IF(VLOOKUP(A76,[1]令和3年度契約状況調査票!$C:$AR,23,FALSE)="－","－",IF(VLOOKUP(A76,[1]令和3年度契約状況調査票!$C:$AR,9,FALSE)&lt;&gt;"",TEXT(VLOOKUP(A76,[1]令和3年度契約状況調査票!$C:$AR,16,FALSE),"#,##0円")&amp;CHAR(10)&amp;"(A)",VLOOKUP(A76,[1]令和3年度契約状況調査票!$C:$AR,16,FALSE))))))</f>
        <v/>
      </c>
      <c r="I76" s="28" t="str">
        <f>IF(A76="","",VLOOKUP(A76,[1]令和3年度契約状況調査票!$C:$AR,17,FALSE))</f>
        <v/>
      </c>
      <c r="J76" s="29" t="str">
        <f>IF(A76="","",IF(VLOOKUP(A76,[1]令和3年度契約状況調査票!$C:$AR,16,FALSE)="他官署で調達手続きを実施のため","－",IF(VLOOKUP(A76,[1]令和3年度契約状況調査票!$C:$AR,23,FALSE)="②同種の他の契約の予定価格を類推されるおそれがあるため公表しない","－",IF(VLOOKUP(A76,[1]令和3年度契約状況調査票!$C:$AR,23,FALSE)="－","－",IF(VLOOKUP(A76,[1]令和3年度契約状況調査票!$C:$AR,9,FALSE)&lt;&gt;"",TEXT(VLOOKUP(A76,[1]令和3年度契約状況調査票!$C:$AR,19,FALSE),"#.0%")&amp;CHAR(10)&amp;"(B/A×100)",VLOOKUP(A76,[1]令和3年度契約状況調査票!$C:$AR,19,FALSE))))))</f>
        <v/>
      </c>
      <c r="K76" s="30" t="str">
        <f>IF(A76="","",IF(VLOOKUP(A76,[1]令和3年度契約状況調査票!$C:$AR,29,FALSE)="①公益社団法人","公社",IF(VLOOKUP(A76,[1]令和3年度契約状況調査票!$C:$AR,29,FALSE)="②公益財団法人","公財","")))</f>
        <v/>
      </c>
      <c r="L76" s="30" t="str">
        <f>IF(A76="","",VLOOKUP(A76,[1]令和3年度契約状況調査票!$C:$AR,30,FALSE))</f>
        <v/>
      </c>
      <c r="M76" s="31" t="str">
        <f>IF(A76="","",IF(VLOOKUP(A76,[1]令和3年度契約状況調査票!$C:$AR,30,FALSE)="国所管",VLOOKUP(A76,[1]令和3年度契約状況調査票!$C:$AR,24,FALSE),""))</f>
        <v/>
      </c>
      <c r="N76" s="32" t="str">
        <f>IF(A76="","",IF(AND(P76="○",O76="分担契約/単価契約"),"単価契約"&amp;CHAR(10)&amp;"予定調達総額 "&amp;TEXT(VLOOKUP(A76,[1]令和3年度契約状況調査票!$C:$AR,18,FALSE),"#,##0円")&amp;"(B)"&amp;CHAR(10)&amp;"分担契約"&amp;CHAR(10)&amp;VLOOKUP(A76,[1]令和3年度契約状況調査票!$C:$AR,34,FALSE),IF(AND(P76="○",O76="分担契約"),"分担契約"&amp;CHAR(10)&amp;"契約総額 "&amp;TEXT(VLOOKUP(A76,[1]令和3年度契約状況調査票!$C:$AR,18,FALSE),"#,##0円")&amp;"(B)"&amp;CHAR(10)&amp;VLOOKUP(A76,[1]令和3年度契約状況調査票!$C:$AR,34,FALSE),(IF(O76="分担契約/単価契約","単価契約"&amp;CHAR(10)&amp;"予定調達総額 "&amp;TEXT(VLOOKUP(A76,[1]令和3年度契約状況調査票!$C:$AR,18,FALSE),"#,##0円")&amp;CHAR(10)&amp;"分担契約"&amp;CHAR(10)&amp;VLOOKUP(A76,[1]令和3年度契約状況調査票!$C:$AR,34,FALSE),IF(O76="分担契約","分担契約"&amp;CHAR(10)&amp;"契約総額 "&amp;TEXT(VLOOKUP(A76,[1]令和3年度契約状況調査票!$C:$AR,18,FALSE),"#,##0円")&amp;CHAR(10)&amp;VLOOKUP(A76,[1]令和3年度契約状況調査票!$C:$AR,34,FALSE),IF(O76="単価契約","単価契約"&amp;CHAR(10)&amp;"予定調達総額 "&amp;TEXT(VLOOKUP(A76,[1]令和3年度契約状況調査票!$C:$AR,18,FALSE),"#,##0円")&amp;CHAR(10)&amp;VLOOKUP(A76,[1]令和3年度契約状況調査票!$C:$AR,34,FALSE),VLOOKUP(A76,[1]令和3年度契約状況調査票!$C:$AR,34,FALSE))))))))</f>
        <v/>
      </c>
      <c r="O76" s="21" t="str">
        <f>IF(A76="","",VLOOKUP(A76,[1]令和3年度契約状況調査票!$C:$BY,55,FALSE))</f>
        <v/>
      </c>
      <c r="P76" s="21" t="str">
        <f>IF(A76="","",IF(VLOOKUP(A76,[1]令和3年度契約状況調査票!$C:$AR,16,FALSE)="他官署で調達手続きを実施のため","×",IF(VLOOKUP(A76,[1]令和3年度契約状況調査票!$C:$AR,23,FALSE)="②同種の他の契約の予定価格を類推されるおそれがあるため公表しない","×","○")))</f>
        <v/>
      </c>
    </row>
    <row r="77" spans="1:16" s="21" customFormat="1" ht="60" customHeight="1" x14ac:dyDescent="0.15">
      <c r="A77" s="22" t="str">
        <f>IF(MAX([1]令和3年度契約状況調査票!C76:C321)&gt;=ROW()-5,ROW()-5,"")</f>
        <v/>
      </c>
      <c r="B77" s="23" t="str">
        <f>IF(A77="","",VLOOKUP(A77,[1]令和3年度契約状況調査票!$C:$AR,7,FALSE))</f>
        <v/>
      </c>
      <c r="C77" s="24" t="str">
        <f>IF(A77="","",VLOOKUP(A77,[1]令和3年度契約状況調査票!$C:$AR,8,FALSE))</f>
        <v/>
      </c>
      <c r="D77" s="25" t="str">
        <f>IF(A77="","",VLOOKUP(A77,[1]令和3年度契約状況調査票!$C:$AR,11,FALSE))</f>
        <v/>
      </c>
      <c r="E77" s="23" t="str">
        <f>IF(A77="","",VLOOKUP(A77,[1]令和3年度契約状況調査票!$C:$AR,12,FALSE))</f>
        <v/>
      </c>
      <c r="F77" s="26" t="str">
        <f>IF(A77="","",VLOOKUP(A77,[1]令和3年度契約状況調査票!$C:$AR,13,FALSE))</f>
        <v/>
      </c>
      <c r="G77" s="27" t="str">
        <f>IF(A77="","",IF(VLOOKUP(A77,[1]令和3年度契約状況調査票!$C:$AR,14,FALSE)="②一般競争入札（総合評価方式）","一般競争入札"&amp;CHAR(10)&amp;"（総合評価方式）","一般競争入札"))</f>
        <v/>
      </c>
      <c r="H77" s="28" t="str">
        <f>IF(A77="","",IF(VLOOKUP(A77,[1]令和3年度契約状況調査票!$C:$AR,16,FALSE)="他官署で調達手続きを実施のため","他官署で調達手続きを実施のため",IF(VLOOKUP(A77,[1]令和3年度契約状況調査票!$C:$AR,23,FALSE)="②同種の他の契約の予定価格を類推されるおそれがあるため公表しない","同種の他の契約の予定価格を類推されるおそれがあるため公表しない",IF(VLOOKUP(A77,[1]令和3年度契約状況調査票!$C:$AR,23,FALSE)="－","－",IF(VLOOKUP(A77,[1]令和3年度契約状況調査票!$C:$AR,9,FALSE)&lt;&gt;"",TEXT(VLOOKUP(A77,[1]令和3年度契約状況調査票!$C:$AR,16,FALSE),"#,##0円")&amp;CHAR(10)&amp;"(A)",VLOOKUP(A77,[1]令和3年度契約状況調査票!$C:$AR,16,FALSE))))))</f>
        <v/>
      </c>
      <c r="I77" s="28" t="str">
        <f>IF(A77="","",VLOOKUP(A77,[1]令和3年度契約状況調査票!$C:$AR,17,FALSE))</f>
        <v/>
      </c>
      <c r="J77" s="29" t="str">
        <f>IF(A77="","",IF(VLOOKUP(A77,[1]令和3年度契約状況調査票!$C:$AR,16,FALSE)="他官署で調達手続きを実施のため","－",IF(VLOOKUP(A77,[1]令和3年度契約状況調査票!$C:$AR,23,FALSE)="②同種の他の契約の予定価格を類推されるおそれがあるため公表しない","－",IF(VLOOKUP(A77,[1]令和3年度契約状況調査票!$C:$AR,23,FALSE)="－","－",IF(VLOOKUP(A77,[1]令和3年度契約状況調査票!$C:$AR,9,FALSE)&lt;&gt;"",TEXT(VLOOKUP(A77,[1]令和3年度契約状況調査票!$C:$AR,19,FALSE),"#.0%")&amp;CHAR(10)&amp;"(B/A×100)",VLOOKUP(A77,[1]令和3年度契約状況調査票!$C:$AR,19,FALSE))))))</f>
        <v/>
      </c>
      <c r="K77" s="30" t="str">
        <f>IF(A77="","",IF(VLOOKUP(A77,[1]令和3年度契約状況調査票!$C:$AR,29,FALSE)="①公益社団法人","公社",IF(VLOOKUP(A77,[1]令和3年度契約状況調査票!$C:$AR,29,FALSE)="②公益財団法人","公財","")))</f>
        <v/>
      </c>
      <c r="L77" s="30" t="str">
        <f>IF(A77="","",VLOOKUP(A77,[1]令和3年度契約状況調査票!$C:$AR,30,FALSE))</f>
        <v/>
      </c>
      <c r="M77" s="31" t="str">
        <f>IF(A77="","",IF(VLOOKUP(A77,[1]令和3年度契約状況調査票!$C:$AR,30,FALSE)="国所管",VLOOKUP(A77,[1]令和3年度契約状況調査票!$C:$AR,24,FALSE),""))</f>
        <v/>
      </c>
      <c r="N77" s="32" t="str">
        <f>IF(A77="","",IF(AND(P77="○",O77="分担契約/単価契約"),"単価契約"&amp;CHAR(10)&amp;"予定調達総額 "&amp;TEXT(VLOOKUP(A77,[1]令和3年度契約状況調査票!$C:$AR,18,FALSE),"#,##0円")&amp;"(B)"&amp;CHAR(10)&amp;"分担契約"&amp;CHAR(10)&amp;VLOOKUP(A77,[1]令和3年度契約状況調査票!$C:$AR,34,FALSE),IF(AND(P77="○",O77="分担契約"),"分担契約"&amp;CHAR(10)&amp;"契約総額 "&amp;TEXT(VLOOKUP(A77,[1]令和3年度契約状況調査票!$C:$AR,18,FALSE),"#,##0円")&amp;"(B)"&amp;CHAR(10)&amp;VLOOKUP(A77,[1]令和3年度契約状況調査票!$C:$AR,34,FALSE),(IF(O77="分担契約/単価契約","単価契約"&amp;CHAR(10)&amp;"予定調達総額 "&amp;TEXT(VLOOKUP(A77,[1]令和3年度契約状況調査票!$C:$AR,18,FALSE),"#,##0円")&amp;CHAR(10)&amp;"分担契約"&amp;CHAR(10)&amp;VLOOKUP(A77,[1]令和3年度契約状況調査票!$C:$AR,34,FALSE),IF(O77="分担契約","分担契約"&amp;CHAR(10)&amp;"契約総額 "&amp;TEXT(VLOOKUP(A77,[1]令和3年度契約状況調査票!$C:$AR,18,FALSE),"#,##0円")&amp;CHAR(10)&amp;VLOOKUP(A77,[1]令和3年度契約状況調査票!$C:$AR,34,FALSE),IF(O77="単価契約","単価契約"&amp;CHAR(10)&amp;"予定調達総額 "&amp;TEXT(VLOOKUP(A77,[1]令和3年度契約状況調査票!$C:$AR,18,FALSE),"#,##0円")&amp;CHAR(10)&amp;VLOOKUP(A77,[1]令和3年度契約状況調査票!$C:$AR,34,FALSE),VLOOKUP(A77,[1]令和3年度契約状況調査票!$C:$AR,34,FALSE))))))))</f>
        <v/>
      </c>
      <c r="O77" s="21" t="str">
        <f>IF(A77="","",VLOOKUP(A77,[1]令和3年度契約状況調査票!$C:$BY,55,FALSE))</f>
        <v/>
      </c>
      <c r="P77" s="21" t="str">
        <f>IF(A77="","",IF(VLOOKUP(A77,[1]令和3年度契約状況調査票!$C:$AR,16,FALSE)="他官署で調達手続きを実施のため","×",IF(VLOOKUP(A77,[1]令和3年度契約状況調査票!$C:$AR,23,FALSE)="②同種の他の契約の予定価格を類推されるおそれがあるため公表しない","×","○")))</f>
        <v/>
      </c>
    </row>
    <row r="78" spans="1:16" s="21" customFormat="1" ht="60" customHeight="1" x14ac:dyDescent="0.15">
      <c r="A78" s="22" t="str">
        <f>IF(MAX([1]令和3年度契約状況調査票!C77:C322)&gt;=ROW()-5,ROW()-5,"")</f>
        <v/>
      </c>
      <c r="B78" s="23" t="str">
        <f>IF(A78="","",VLOOKUP(A78,[1]令和3年度契約状況調査票!$C:$AR,7,FALSE))</f>
        <v/>
      </c>
      <c r="C78" s="24" t="str">
        <f>IF(A78="","",VLOOKUP(A78,[1]令和3年度契約状況調査票!$C:$AR,8,FALSE))</f>
        <v/>
      </c>
      <c r="D78" s="25" t="str">
        <f>IF(A78="","",VLOOKUP(A78,[1]令和3年度契約状況調査票!$C:$AR,11,FALSE))</f>
        <v/>
      </c>
      <c r="E78" s="23" t="str">
        <f>IF(A78="","",VLOOKUP(A78,[1]令和3年度契約状況調査票!$C:$AR,12,FALSE))</f>
        <v/>
      </c>
      <c r="F78" s="26" t="str">
        <f>IF(A78="","",VLOOKUP(A78,[1]令和3年度契約状況調査票!$C:$AR,13,FALSE))</f>
        <v/>
      </c>
      <c r="G78" s="27" t="str">
        <f>IF(A78="","",IF(VLOOKUP(A78,[1]令和3年度契約状況調査票!$C:$AR,14,FALSE)="②一般競争入札（総合評価方式）","一般競争入札"&amp;CHAR(10)&amp;"（総合評価方式）","一般競争入札"))</f>
        <v/>
      </c>
      <c r="H78" s="28" t="str">
        <f>IF(A78="","",IF(VLOOKUP(A78,[1]令和3年度契約状況調査票!$C:$AR,16,FALSE)="他官署で調達手続きを実施のため","他官署で調達手続きを実施のため",IF(VLOOKUP(A78,[1]令和3年度契約状況調査票!$C:$AR,23,FALSE)="②同種の他の契約の予定価格を類推されるおそれがあるため公表しない","同種の他の契約の予定価格を類推されるおそれがあるため公表しない",IF(VLOOKUP(A78,[1]令和3年度契約状況調査票!$C:$AR,23,FALSE)="－","－",IF(VLOOKUP(A78,[1]令和3年度契約状況調査票!$C:$AR,9,FALSE)&lt;&gt;"",TEXT(VLOOKUP(A78,[1]令和3年度契約状況調査票!$C:$AR,16,FALSE),"#,##0円")&amp;CHAR(10)&amp;"(A)",VLOOKUP(A78,[1]令和3年度契約状況調査票!$C:$AR,16,FALSE))))))</f>
        <v/>
      </c>
      <c r="I78" s="28" t="str">
        <f>IF(A78="","",VLOOKUP(A78,[1]令和3年度契約状況調査票!$C:$AR,17,FALSE))</f>
        <v/>
      </c>
      <c r="J78" s="29" t="str">
        <f>IF(A78="","",IF(VLOOKUP(A78,[1]令和3年度契約状況調査票!$C:$AR,16,FALSE)="他官署で調達手続きを実施のため","－",IF(VLOOKUP(A78,[1]令和3年度契約状況調査票!$C:$AR,23,FALSE)="②同種の他の契約の予定価格を類推されるおそれがあるため公表しない","－",IF(VLOOKUP(A78,[1]令和3年度契約状況調査票!$C:$AR,23,FALSE)="－","－",IF(VLOOKUP(A78,[1]令和3年度契約状況調査票!$C:$AR,9,FALSE)&lt;&gt;"",TEXT(VLOOKUP(A78,[1]令和3年度契約状況調査票!$C:$AR,19,FALSE),"#.0%")&amp;CHAR(10)&amp;"(B/A×100)",VLOOKUP(A78,[1]令和3年度契約状況調査票!$C:$AR,19,FALSE))))))</f>
        <v/>
      </c>
      <c r="K78" s="30" t="str">
        <f>IF(A78="","",IF(VLOOKUP(A78,[1]令和3年度契約状況調査票!$C:$AR,29,FALSE)="①公益社団法人","公社",IF(VLOOKUP(A78,[1]令和3年度契約状況調査票!$C:$AR,29,FALSE)="②公益財団法人","公財","")))</f>
        <v/>
      </c>
      <c r="L78" s="30" t="str">
        <f>IF(A78="","",VLOOKUP(A78,[1]令和3年度契約状況調査票!$C:$AR,30,FALSE))</f>
        <v/>
      </c>
      <c r="M78" s="31" t="str">
        <f>IF(A78="","",IF(VLOOKUP(A78,[1]令和3年度契約状況調査票!$C:$AR,30,FALSE)="国所管",VLOOKUP(A78,[1]令和3年度契約状況調査票!$C:$AR,24,FALSE),""))</f>
        <v/>
      </c>
      <c r="N78" s="32" t="str">
        <f>IF(A78="","",IF(AND(P78="○",O78="分担契約/単価契約"),"単価契約"&amp;CHAR(10)&amp;"予定調達総額 "&amp;TEXT(VLOOKUP(A78,[1]令和3年度契約状況調査票!$C:$AR,18,FALSE),"#,##0円")&amp;"(B)"&amp;CHAR(10)&amp;"分担契約"&amp;CHAR(10)&amp;VLOOKUP(A78,[1]令和3年度契約状況調査票!$C:$AR,34,FALSE),IF(AND(P78="○",O78="分担契約"),"分担契約"&amp;CHAR(10)&amp;"契約総額 "&amp;TEXT(VLOOKUP(A78,[1]令和3年度契約状況調査票!$C:$AR,18,FALSE),"#,##0円")&amp;"(B)"&amp;CHAR(10)&amp;VLOOKUP(A78,[1]令和3年度契約状況調査票!$C:$AR,34,FALSE),(IF(O78="分担契約/単価契約","単価契約"&amp;CHAR(10)&amp;"予定調達総額 "&amp;TEXT(VLOOKUP(A78,[1]令和3年度契約状況調査票!$C:$AR,18,FALSE),"#,##0円")&amp;CHAR(10)&amp;"分担契約"&amp;CHAR(10)&amp;VLOOKUP(A78,[1]令和3年度契約状況調査票!$C:$AR,34,FALSE),IF(O78="分担契約","分担契約"&amp;CHAR(10)&amp;"契約総額 "&amp;TEXT(VLOOKUP(A78,[1]令和3年度契約状況調査票!$C:$AR,18,FALSE),"#,##0円")&amp;CHAR(10)&amp;VLOOKUP(A78,[1]令和3年度契約状況調査票!$C:$AR,34,FALSE),IF(O78="単価契約","単価契約"&amp;CHAR(10)&amp;"予定調達総額 "&amp;TEXT(VLOOKUP(A78,[1]令和3年度契約状況調査票!$C:$AR,18,FALSE),"#,##0円")&amp;CHAR(10)&amp;VLOOKUP(A78,[1]令和3年度契約状況調査票!$C:$AR,34,FALSE),VLOOKUP(A78,[1]令和3年度契約状況調査票!$C:$AR,34,FALSE))))))))</f>
        <v/>
      </c>
      <c r="O78" s="21" t="str">
        <f>IF(A78="","",VLOOKUP(A78,[1]令和3年度契約状況調査票!$C:$BY,55,FALSE))</f>
        <v/>
      </c>
      <c r="P78" s="21" t="str">
        <f>IF(A78="","",IF(VLOOKUP(A78,[1]令和3年度契約状況調査票!$C:$AR,16,FALSE)="他官署で調達手続きを実施のため","×",IF(VLOOKUP(A78,[1]令和3年度契約状況調査票!$C:$AR,23,FALSE)="②同種の他の契約の予定価格を類推されるおそれがあるため公表しない","×","○")))</f>
        <v/>
      </c>
    </row>
    <row r="79" spans="1:16" s="21" customFormat="1" ht="60" customHeight="1" x14ac:dyDescent="0.15">
      <c r="A79" s="22" t="str">
        <f>IF(MAX([1]令和3年度契約状況調査票!C78:C323)&gt;=ROW()-5,ROW()-5,"")</f>
        <v/>
      </c>
      <c r="B79" s="23" t="str">
        <f>IF(A79="","",VLOOKUP(A79,[1]令和3年度契約状況調査票!$C:$AR,7,FALSE))</f>
        <v/>
      </c>
      <c r="C79" s="24" t="str">
        <f>IF(A79="","",VLOOKUP(A79,[1]令和3年度契約状況調査票!$C:$AR,8,FALSE))</f>
        <v/>
      </c>
      <c r="D79" s="25" t="str">
        <f>IF(A79="","",VLOOKUP(A79,[1]令和3年度契約状況調査票!$C:$AR,11,FALSE))</f>
        <v/>
      </c>
      <c r="E79" s="23" t="str">
        <f>IF(A79="","",VLOOKUP(A79,[1]令和3年度契約状況調査票!$C:$AR,12,FALSE))</f>
        <v/>
      </c>
      <c r="F79" s="26" t="str">
        <f>IF(A79="","",VLOOKUP(A79,[1]令和3年度契約状況調査票!$C:$AR,13,FALSE))</f>
        <v/>
      </c>
      <c r="G79" s="27" t="str">
        <f>IF(A79="","",IF(VLOOKUP(A79,[1]令和3年度契約状況調査票!$C:$AR,14,FALSE)="②一般競争入札（総合評価方式）","一般競争入札"&amp;CHAR(10)&amp;"（総合評価方式）","一般競争入札"))</f>
        <v/>
      </c>
      <c r="H79" s="28" t="str">
        <f>IF(A79="","",IF(VLOOKUP(A79,[1]令和3年度契約状況調査票!$C:$AR,16,FALSE)="他官署で調達手続きを実施のため","他官署で調達手続きを実施のため",IF(VLOOKUP(A79,[1]令和3年度契約状況調査票!$C:$AR,23,FALSE)="②同種の他の契約の予定価格を類推されるおそれがあるため公表しない","同種の他の契約の予定価格を類推されるおそれがあるため公表しない",IF(VLOOKUP(A79,[1]令和3年度契約状況調査票!$C:$AR,23,FALSE)="－","－",IF(VLOOKUP(A79,[1]令和3年度契約状況調査票!$C:$AR,9,FALSE)&lt;&gt;"",TEXT(VLOOKUP(A79,[1]令和3年度契約状況調査票!$C:$AR,16,FALSE),"#,##0円")&amp;CHAR(10)&amp;"(A)",VLOOKUP(A79,[1]令和3年度契約状況調査票!$C:$AR,16,FALSE))))))</f>
        <v/>
      </c>
      <c r="I79" s="28" t="str">
        <f>IF(A79="","",VLOOKUP(A79,[1]令和3年度契約状況調査票!$C:$AR,17,FALSE))</f>
        <v/>
      </c>
      <c r="J79" s="29" t="str">
        <f>IF(A79="","",IF(VLOOKUP(A79,[1]令和3年度契約状況調査票!$C:$AR,16,FALSE)="他官署で調達手続きを実施のため","－",IF(VLOOKUP(A79,[1]令和3年度契約状況調査票!$C:$AR,23,FALSE)="②同種の他の契約の予定価格を類推されるおそれがあるため公表しない","－",IF(VLOOKUP(A79,[1]令和3年度契約状況調査票!$C:$AR,23,FALSE)="－","－",IF(VLOOKUP(A79,[1]令和3年度契約状況調査票!$C:$AR,9,FALSE)&lt;&gt;"",TEXT(VLOOKUP(A79,[1]令和3年度契約状況調査票!$C:$AR,19,FALSE),"#.0%")&amp;CHAR(10)&amp;"(B/A×100)",VLOOKUP(A79,[1]令和3年度契約状況調査票!$C:$AR,19,FALSE))))))</f>
        <v/>
      </c>
      <c r="K79" s="30" t="str">
        <f>IF(A79="","",IF(VLOOKUP(A79,[1]令和3年度契約状況調査票!$C:$AR,29,FALSE)="①公益社団法人","公社",IF(VLOOKUP(A79,[1]令和3年度契約状況調査票!$C:$AR,29,FALSE)="②公益財団法人","公財","")))</f>
        <v/>
      </c>
      <c r="L79" s="30" t="str">
        <f>IF(A79="","",VLOOKUP(A79,[1]令和3年度契約状況調査票!$C:$AR,30,FALSE))</f>
        <v/>
      </c>
      <c r="M79" s="31" t="str">
        <f>IF(A79="","",IF(VLOOKUP(A79,[1]令和3年度契約状況調査票!$C:$AR,30,FALSE)="国所管",VLOOKUP(A79,[1]令和3年度契約状況調査票!$C:$AR,24,FALSE),""))</f>
        <v/>
      </c>
      <c r="N79" s="32" t="str">
        <f>IF(A79="","",IF(AND(P79="○",O79="分担契約/単価契約"),"単価契約"&amp;CHAR(10)&amp;"予定調達総額 "&amp;TEXT(VLOOKUP(A79,[1]令和3年度契約状況調査票!$C:$AR,18,FALSE),"#,##0円")&amp;"(B)"&amp;CHAR(10)&amp;"分担契約"&amp;CHAR(10)&amp;VLOOKUP(A79,[1]令和3年度契約状況調査票!$C:$AR,34,FALSE),IF(AND(P79="○",O79="分担契約"),"分担契約"&amp;CHAR(10)&amp;"契約総額 "&amp;TEXT(VLOOKUP(A79,[1]令和3年度契約状況調査票!$C:$AR,18,FALSE),"#,##0円")&amp;"(B)"&amp;CHAR(10)&amp;VLOOKUP(A79,[1]令和3年度契約状況調査票!$C:$AR,34,FALSE),(IF(O79="分担契約/単価契約","単価契約"&amp;CHAR(10)&amp;"予定調達総額 "&amp;TEXT(VLOOKUP(A79,[1]令和3年度契約状況調査票!$C:$AR,18,FALSE),"#,##0円")&amp;CHAR(10)&amp;"分担契約"&amp;CHAR(10)&amp;VLOOKUP(A79,[1]令和3年度契約状況調査票!$C:$AR,34,FALSE),IF(O79="分担契約","分担契約"&amp;CHAR(10)&amp;"契約総額 "&amp;TEXT(VLOOKUP(A79,[1]令和3年度契約状況調査票!$C:$AR,18,FALSE),"#,##0円")&amp;CHAR(10)&amp;VLOOKUP(A79,[1]令和3年度契約状況調査票!$C:$AR,34,FALSE),IF(O79="単価契約","単価契約"&amp;CHAR(10)&amp;"予定調達総額 "&amp;TEXT(VLOOKUP(A79,[1]令和3年度契約状況調査票!$C:$AR,18,FALSE),"#,##0円")&amp;CHAR(10)&amp;VLOOKUP(A79,[1]令和3年度契約状況調査票!$C:$AR,34,FALSE),VLOOKUP(A79,[1]令和3年度契約状況調査票!$C:$AR,34,FALSE))))))))</f>
        <v/>
      </c>
      <c r="O79" s="21" t="str">
        <f>IF(A79="","",VLOOKUP(A79,[1]令和3年度契約状況調査票!$C:$BY,55,FALSE))</f>
        <v/>
      </c>
      <c r="P79" s="21" t="str">
        <f>IF(A79="","",IF(VLOOKUP(A79,[1]令和3年度契約状況調査票!$C:$AR,16,FALSE)="他官署で調達手続きを実施のため","×",IF(VLOOKUP(A79,[1]令和3年度契約状況調査票!$C:$AR,23,FALSE)="②同種の他の契約の予定価格を類推されるおそれがあるため公表しない","×","○")))</f>
        <v/>
      </c>
    </row>
    <row r="80" spans="1:16" s="21" customFormat="1" ht="60" customHeight="1" x14ac:dyDescent="0.15">
      <c r="A80" s="22" t="str">
        <f>IF(MAX([1]令和3年度契約状況調査票!C79:C324)&gt;=ROW()-5,ROW()-5,"")</f>
        <v/>
      </c>
      <c r="B80" s="23" t="str">
        <f>IF(A80="","",VLOOKUP(A80,[1]令和3年度契約状況調査票!$C:$AR,7,FALSE))</f>
        <v/>
      </c>
      <c r="C80" s="24" t="str">
        <f>IF(A80="","",VLOOKUP(A80,[1]令和3年度契約状況調査票!$C:$AR,8,FALSE))</f>
        <v/>
      </c>
      <c r="D80" s="25" t="str">
        <f>IF(A80="","",VLOOKUP(A80,[1]令和3年度契約状況調査票!$C:$AR,11,FALSE))</f>
        <v/>
      </c>
      <c r="E80" s="23" t="str">
        <f>IF(A80="","",VLOOKUP(A80,[1]令和3年度契約状況調査票!$C:$AR,12,FALSE))</f>
        <v/>
      </c>
      <c r="F80" s="26" t="str">
        <f>IF(A80="","",VLOOKUP(A80,[1]令和3年度契約状況調査票!$C:$AR,13,FALSE))</f>
        <v/>
      </c>
      <c r="G80" s="27" t="str">
        <f>IF(A80="","",IF(VLOOKUP(A80,[1]令和3年度契約状況調査票!$C:$AR,14,FALSE)="②一般競争入札（総合評価方式）","一般競争入札"&amp;CHAR(10)&amp;"（総合評価方式）","一般競争入札"))</f>
        <v/>
      </c>
      <c r="H80" s="28" t="str">
        <f>IF(A80="","",IF(VLOOKUP(A80,[1]令和3年度契約状況調査票!$C:$AR,16,FALSE)="他官署で調達手続きを実施のため","他官署で調達手続きを実施のため",IF(VLOOKUP(A80,[1]令和3年度契約状況調査票!$C:$AR,23,FALSE)="②同種の他の契約の予定価格を類推されるおそれがあるため公表しない","同種の他の契約の予定価格を類推されるおそれがあるため公表しない",IF(VLOOKUP(A80,[1]令和3年度契約状況調査票!$C:$AR,23,FALSE)="－","－",IF(VLOOKUP(A80,[1]令和3年度契約状況調査票!$C:$AR,9,FALSE)&lt;&gt;"",TEXT(VLOOKUP(A80,[1]令和3年度契約状況調査票!$C:$AR,16,FALSE),"#,##0円")&amp;CHAR(10)&amp;"(A)",VLOOKUP(A80,[1]令和3年度契約状況調査票!$C:$AR,16,FALSE))))))</f>
        <v/>
      </c>
      <c r="I80" s="28" t="str">
        <f>IF(A80="","",VLOOKUP(A80,[1]令和3年度契約状況調査票!$C:$AR,17,FALSE))</f>
        <v/>
      </c>
      <c r="J80" s="29" t="str">
        <f>IF(A80="","",IF(VLOOKUP(A80,[1]令和3年度契約状況調査票!$C:$AR,16,FALSE)="他官署で調達手続きを実施のため","－",IF(VLOOKUP(A80,[1]令和3年度契約状況調査票!$C:$AR,23,FALSE)="②同種の他の契約の予定価格を類推されるおそれがあるため公表しない","－",IF(VLOOKUP(A80,[1]令和3年度契約状況調査票!$C:$AR,23,FALSE)="－","－",IF(VLOOKUP(A80,[1]令和3年度契約状況調査票!$C:$AR,9,FALSE)&lt;&gt;"",TEXT(VLOOKUP(A80,[1]令和3年度契約状況調査票!$C:$AR,19,FALSE),"#.0%")&amp;CHAR(10)&amp;"(B/A×100)",VLOOKUP(A80,[1]令和3年度契約状況調査票!$C:$AR,19,FALSE))))))</f>
        <v/>
      </c>
      <c r="K80" s="30" t="str">
        <f>IF(A80="","",IF(VLOOKUP(A80,[1]令和3年度契約状況調査票!$C:$AR,29,FALSE)="①公益社団法人","公社",IF(VLOOKUP(A80,[1]令和3年度契約状況調査票!$C:$AR,29,FALSE)="②公益財団法人","公財","")))</f>
        <v/>
      </c>
      <c r="L80" s="30" t="str">
        <f>IF(A80="","",VLOOKUP(A80,[1]令和3年度契約状況調査票!$C:$AR,30,FALSE))</f>
        <v/>
      </c>
      <c r="M80" s="31" t="str">
        <f>IF(A80="","",IF(VLOOKUP(A80,[1]令和3年度契約状況調査票!$C:$AR,30,FALSE)="国所管",VLOOKUP(A80,[1]令和3年度契約状況調査票!$C:$AR,24,FALSE),""))</f>
        <v/>
      </c>
      <c r="N80" s="32" t="str">
        <f>IF(A80="","",IF(AND(P80="○",O80="分担契約/単価契約"),"単価契約"&amp;CHAR(10)&amp;"予定調達総額 "&amp;TEXT(VLOOKUP(A80,[1]令和3年度契約状況調査票!$C:$AR,18,FALSE),"#,##0円")&amp;"(B)"&amp;CHAR(10)&amp;"分担契約"&amp;CHAR(10)&amp;VLOOKUP(A80,[1]令和3年度契約状況調査票!$C:$AR,34,FALSE),IF(AND(P80="○",O80="分担契約"),"分担契約"&amp;CHAR(10)&amp;"契約総額 "&amp;TEXT(VLOOKUP(A80,[1]令和3年度契約状況調査票!$C:$AR,18,FALSE),"#,##0円")&amp;"(B)"&amp;CHAR(10)&amp;VLOOKUP(A80,[1]令和3年度契約状況調査票!$C:$AR,34,FALSE),(IF(O80="分担契約/単価契約","単価契約"&amp;CHAR(10)&amp;"予定調達総額 "&amp;TEXT(VLOOKUP(A80,[1]令和3年度契約状況調査票!$C:$AR,18,FALSE),"#,##0円")&amp;CHAR(10)&amp;"分担契約"&amp;CHAR(10)&amp;VLOOKUP(A80,[1]令和3年度契約状況調査票!$C:$AR,34,FALSE),IF(O80="分担契約","分担契約"&amp;CHAR(10)&amp;"契約総額 "&amp;TEXT(VLOOKUP(A80,[1]令和3年度契約状況調査票!$C:$AR,18,FALSE),"#,##0円")&amp;CHAR(10)&amp;VLOOKUP(A80,[1]令和3年度契約状況調査票!$C:$AR,34,FALSE),IF(O80="単価契約","単価契約"&amp;CHAR(10)&amp;"予定調達総額 "&amp;TEXT(VLOOKUP(A80,[1]令和3年度契約状況調査票!$C:$AR,18,FALSE),"#,##0円")&amp;CHAR(10)&amp;VLOOKUP(A80,[1]令和3年度契約状況調査票!$C:$AR,34,FALSE),VLOOKUP(A80,[1]令和3年度契約状況調査票!$C:$AR,34,FALSE))))))))</f>
        <v/>
      </c>
      <c r="O80" s="21" t="str">
        <f>IF(A80="","",VLOOKUP(A80,[1]令和3年度契約状況調査票!$C:$BY,55,FALSE))</f>
        <v/>
      </c>
      <c r="P80" s="21" t="str">
        <f>IF(A80="","",IF(VLOOKUP(A80,[1]令和3年度契約状況調査票!$C:$AR,16,FALSE)="他官署で調達手続きを実施のため","×",IF(VLOOKUP(A80,[1]令和3年度契約状況調査票!$C:$AR,23,FALSE)="②同種の他の契約の予定価格を類推されるおそれがあるため公表しない","×","○")))</f>
        <v/>
      </c>
    </row>
    <row r="81" spans="1:16" s="21" customFormat="1" ht="60" customHeight="1" x14ac:dyDescent="0.15">
      <c r="A81" s="22" t="str">
        <f>IF(MAX([1]令和3年度契約状況調査票!C80:C325)&gt;=ROW()-5,ROW()-5,"")</f>
        <v/>
      </c>
      <c r="B81" s="23" t="str">
        <f>IF(A81="","",VLOOKUP(A81,[1]令和3年度契約状況調査票!$C:$AR,7,FALSE))</f>
        <v/>
      </c>
      <c r="C81" s="24" t="str">
        <f>IF(A81="","",VLOOKUP(A81,[1]令和3年度契約状況調査票!$C:$AR,8,FALSE))</f>
        <v/>
      </c>
      <c r="D81" s="25" t="str">
        <f>IF(A81="","",VLOOKUP(A81,[1]令和3年度契約状況調査票!$C:$AR,11,FALSE))</f>
        <v/>
      </c>
      <c r="E81" s="23" t="str">
        <f>IF(A81="","",VLOOKUP(A81,[1]令和3年度契約状況調査票!$C:$AR,12,FALSE))</f>
        <v/>
      </c>
      <c r="F81" s="26" t="str">
        <f>IF(A81="","",VLOOKUP(A81,[1]令和3年度契約状況調査票!$C:$AR,13,FALSE))</f>
        <v/>
      </c>
      <c r="G81" s="27" t="str">
        <f>IF(A81="","",IF(VLOOKUP(A81,[1]令和3年度契約状況調査票!$C:$AR,14,FALSE)="②一般競争入札（総合評価方式）","一般競争入札"&amp;CHAR(10)&amp;"（総合評価方式）","一般競争入札"))</f>
        <v/>
      </c>
      <c r="H81" s="28" t="str">
        <f>IF(A81="","",IF(VLOOKUP(A81,[1]令和3年度契約状況調査票!$C:$AR,16,FALSE)="他官署で調達手続きを実施のため","他官署で調達手続きを実施のため",IF(VLOOKUP(A81,[1]令和3年度契約状況調査票!$C:$AR,23,FALSE)="②同種の他の契約の予定価格を類推されるおそれがあるため公表しない","同種の他の契約の予定価格を類推されるおそれがあるため公表しない",IF(VLOOKUP(A81,[1]令和3年度契約状況調査票!$C:$AR,23,FALSE)="－","－",IF(VLOOKUP(A81,[1]令和3年度契約状況調査票!$C:$AR,9,FALSE)&lt;&gt;"",TEXT(VLOOKUP(A81,[1]令和3年度契約状況調査票!$C:$AR,16,FALSE),"#,##0円")&amp;CHAR(10)&amp;"(A)",VLOOKUP(A81,[1]令和3年度契約状況調査票!$C:$AR,16,FALSE))))))</f>
        <v/>
      </c>
      <c r="I81" s="28" t="str">
        <f>IF(A81="","",VLOOKUP(A81,[1]令和3年度契約状況調査票!$C:$AR,17,FALSE))</f>
        <v/>
      </c>
      <c r="J81" s="29" t="str">
        <f>IF(A81="","",IF(VLOOKUP(A81,[1]令和3年度契約状況調査票!$C:$AR,16,FALSE)="他官署で調達手続きを実施のため","－",IF(VLOOKUP(A81,[1]令和3年度契約状況調査票!$C:$AR,23,FALSE)="②同種の他の契約の予定価格を類推されるおそれがあるため公表しない","－",IF(VLOOKUP(A81,[1]令和3年度契約状況調査票!$C:$AR,23,FALSE)="－","－",IF(VLOOKUP(A81,[1]令和3年度契約状況調査票!$C:$AR,9,FALSE)&lt;&gt;"",TEXT(VLOOKUP(A81,[1]令和3年度契約状況調査票!$C:$AR,19,FALSE),"#.0%")&amp;CHAR(10)&amp;"(B/A×100)",VLOOKUP(A81,[1]令和3年度契約状況調査票!$C:$AR,19,FALSE))))))</f>
        <v/>
      </c>
      <c r="K81" s="30" t="str">
        <f>IF(A81="","",IF(VLOOKUP(A81,[1]令和3年度契約状況調査票!$C:$AR,29,FALSE)="①公益社団法人","公社",IF(VLOOKUP(A81,[1]令和3年度契約状況調査票!$C:$AR,29,FALSE)="②公益財団法人","公財","")))</f>
        <v/>
      </c>
      <c r="L81" s="30" t="str">
        <f>IF(A81="","",VLOOKUP(A81,[1]令和3年度契約状況調査票!$C:$AR,30,FALSE))</f>
        <v/>
      </c>
      <c r="M81" s="31" t="str">
        <f>IF(A81="","",IF(VLOOKUP(A81,[1]令和3年度契約状況調査票!$C:$AR,30,FALSE)="国所管",VLOOKUP(A81,[1]令和3年度契約状況調査票!$C:$AR,24,FALSE),""))</f>
        <v/>
      </c>
      <c r="N81" s="32" t="str">
        <f>IF(A81="","",IF(AND(P81="○",O81="分担契約/単価契約"),"単価契約"&amp;CHAR(10)&amp;"予定調達総額 "&amp;TEXT(VLOOKUP(A81,[1]令和3年度契約状況調査票!$C:$AR,18,FALSE),"#,##0円")&amp;"(B)"&amp;CHAR(10)&amp;"分担契約"&amp;CHAR(10)&amp;VLOOKUP(A81,[1]令和3年度契約状況調査票!$C:$AR,34,FALSE),IF(AND(P81="○",O81="分担契約"),"分担契約"&amp;CHAR(10)&amp;"契約総額 "&amp;TEXT(VLOOKUP(A81,[1]令和3年度契約状況調査票!$C:$AR,18,FALSE),"#,##0円")&amp;"(B)"&amp;CHAR(10)&amp;VLOOKUP(A81,[1]令和3年度契約状況調査票!$C:$AR,34,FALSE),(IF(O81="分担契約/単価契約","単価契約"&amp;CHAR(10)&amp;"予定調達総額 "&amp;TEXT(VLOOKUP(A81,[1]令和3年度契約状況調査票!$C:$AR,18,FALSE),"#,##0円")&amp;CHAR(10)&amp;"分担契約"&amp;CHAR(10)&amp;VLOOKUP(A81,[1]令和3年度契約状況調査票!$C:$AR,34,FALSE),IF(O81="分担契約","分担契約"&amp;CHAR(10)&amp;"契約総額 "&amp;TEXT(VLOOKUP(A81,[1]令和3年度契約状況調査票!$C:$AR,18,FALSE),"#,##0円")&amp;CHAR(10)&amp;VLOOKUP(A81,[1]令和3年度契約状況調査票!$C:$AR,34,FALSE),IF(O81="単価契約","単価契約"&amp;CHAR(10)&amp;"予定調達総額 "&amp;TEXT(VLOOKUP(A81,[1]令和3年度契約状況調査票!$C:$AR,18,FALSE),"#,##0円")&amp;CHAR(10)&amp;VLOOKUP(A81,[1]令和3年度契約状況調査票!$C:$AR,34,FALSE),VLOOKUP(A81,[1]令和3年度契約状況調査票!$C:$AR,34,FALSE))))))))</f>
        <v/>
      </c>
      <c r="O81" s="21" t="str">
        <f>IF(A81="","",VLOOKUP(A81,[1]令和3年度契約状況調査票!$C:$BY,55,FALSE))</f>
        <v/>
      </c>
      <c r="P81" s="21" t="str">
        <f>IF(A81="","",IF(VLOOKUP(A81,[1]令和3年度契約状況調査票!$C:$AR,16,FALSE)="他官署で調達手続きを実施のため","×",IF(VLOOKUP(A81,[1]令和3年度契約状況調査票!$C:$AR,23,FALSE)="②同種の他の契約の予定価格を類推されるおそれがあるため公表しない","×","○")))</f>
        <v/>
      </c>
    </row>
    <row r="82" spans="1:16" s="21" customFormat="1" ht="60" customHeight="1" x14ac:dyDescent="0.15">
      <c r="A82" s="22" t="str">
        <f>IF(MAX([1]令和3年度契約状況調査票!C81:C326)&gt;=ROW()-5,ROW()-5,"")</f>
        <v/>
      </c>
      <c r="B82" s="23" t="str">
        <f>IF(A82="","",VLOOKUP(A82,[1]令和3年度契約状況調査票!$C:$AR,7,FALSE))</f>
        <v/>
      </c>
      <c r="C82" s="24" t="str">
        <f>IF(A82="","",VLOOKUP(A82,[1]令和3年度契約状況調査票!$C:$AR,8,FALSE))</f>
        <v/>
      </c>
      <c r="D82" s="25" t="str">
        <f>IF(A82="","",VLOOKUP(A82,[1]令和3年度契約状況調査票!$C:$AR,11,FALSE))</f>
        <v/>
      </c>
      <c r="E82" s="23" t="str">
        <f>IF(A82="","",VLOOKUP(A82,[1]令和3年度契約状況調査票!$C:$AR,12,FALSE))</f>
        <v/>
      </c>
      <c r="F82" s="26" t="str">
        <f>IF(A82="","",VLOOKUP(A82,[1]令和3年度契約状況調査票!$C:$AR,13,FALSE))</f>
        <v/>
      </c>
      <c r="G82" s="27" t="str">
        <f>IF(A82="","",IF(VLOOKUP(A82,[1]令和3年度契約状況調査票!$C:$AR,14,FALSE)="②一般競争入札（総合評価方式）","一般競争入札"&amp;CHAR(10)&amp;"（総合評価方式）","一般競争入札"))</f>
        <v/>
      </c>
      <c r="H82" s="28" t="str">
        <f>IF(A82="","",IF(VLOOKUP(A82,[1]令和3年度契約状況調査票!$C:$AR,16,FALSE)="他官署で調達手続きを実施のため","他官署で調達手続きを実施のため",IF(VLOOKUP(A82,[1]令和3年度契約状況調査票!$C:$AR,23,FALSE)="②同種の他の契約の予定価格を類推されるおそれがあるため公表しない","同種の他の契約の予定価格を類推されるおそれがあるため公表しない",IF(VLOOKUP(A82,[1]令和3年度契約状況調査票!$C:$AR,23,FALSE)="－","－",IF(VLOOKUP(A82,[1]令和3年度契約状況調査票!$C:$AR,9,FALSE)&lt;&gt;"",TEXT(VLOOKUP(A82,[1]令和3年度契約状況調査票!$C:$AR,16,FALSE),"#,##0円")&amp;CHAR(10)&amp;"(A)",VLOOKUP(A82,[1]令和3年度契約状況調査票!$C:$AR,16,FALSE))))))</f>
        <v/>
      </c>
      <c r="I82" s="28" t="str">
        <f>IF(A82="","",VLOOKUP(A82,[1]令和3年度契約状況調査票!$C:$AR,17,FALSE))</f>
        <v/>
      </c>
      <c r="J82" s="29" t="str">
        <f>IF(A82="","",IF(VLOOKUP(A82,[1]令和3年度契約状況調査票!$C:$AR,16,FALSE)="他官署で調達手続きを実施のため","－",IF(VLOOKUP(A82,[1]令和3年度契約状況調査票!$C:$AR,23,FALSE)="②同種の他の契約の予定価格を類推されるおそれがあるため公表しない","－",IF(VLOOKUP(A82,[1]令和3年度契約状況調査票!$C:$AR,23,FALSE)="－","－",IF(VLOOKUP(A82,[1]令和3年度契約状況調査票!$C:$AR,9,FALSE)&lt;&gt;"",TEXT(VLOOKUP(A82,[1]令和3年度契約状況調査票!$C:$AR,19,FALSE),"#.0%")&amp;CHAR(10)&amp;"(B/A×100)",VLOOKUP(A82,[1]令和3年度契約状況調査票!$C:$AR,19,FALSE))))))</f>
        <v/>
      </c>
      <c r="K82" s="30" t="str">
        <f>IF(A82="","",IF(VLOOKUP(A82,[1]令和3年度契約状況調査票!$C:$AR,29,FALSE)="①公益社団法人","公社",IF(VLOOKUP(A82,[1]令和3年度契約状況調査票!$C:$AR,29,FALSE)="②公益財団法人","公財","")))</f>
        <v/>
      </c>
      <c r="L82" s="30" t="str">
        <f>IF(A82="","",VLOOKUP(A82,[1]令和3年度契約状況調査票!$C:$AR,30,FALSE))</f>
        <v/>
      </c>
      <c r="M82" s="31" t="str">
        <f>IF(A82="","",IF(VLOOKUP(A82,[1]令和3年度契約状況調査票!$C:$AR,30,FALSE)="国所管",VLOOKUP(A82,[1]令和3年度契約状況調査票!$C:$AR,24,FALSE),""))</f>
        <v/>
      </c>
      <c r="N82" s="32" t="str">
        <f>IF(A82="","",IF(AND(P82="○",O82="分担契約/単価契約"),"単価契約"&amp;CHAR(10)&amp;"予定調達総額 "&amp;TEXT(VLOOKUP(A82,[1]令和3年度契約状況調査票!$C:$AR,18,FALSE),"#,##0円")&amp;"(B)"&amp;CHAR(10)&amp;"分担契約"&amp;CHAR(10)&amp;VLOOKUP(A82,[1]令和3年度契約状況調査票!$C:$AR,34,FALSE),IF(AND(P82="○",O82="分担契約"),"分担契約"&amp;CHAR(10)&amp;"契約総額 "&amp;TEXT(VLOOKUP(A82,[1]令和3年度契約状況調査票!$C:$AR,18,FALSE),"#,##0円")&amp;"(B)"&amp;CHAR(10)&amp;VLOOKUP(A82,[1]令和3年度契約状況調査票!$C:$AR,34,FALSE),(IF(O82="分担契約/単価契約","単価契約"&amp;CHAR(10)&amp;"予定調達総額 "&amp;TEXT(VLOOKUP(A82,[1]令和3年度契約状況調査票!$C:$AR,18,FALSE),"#,##0円")&amp;CHAR(10)&amp;"分担契約"&amp;CHAR(10)&amp;VLOOKUP(A82,[1]令和3年度契約状況調査票!$C:$AR,34,FALSE),IF(O82="分担契約","分担契約"&amp;CHAR(10)&amp;"契約総額 "&amp;TEXT(VLOOKUP(A82,[1]令和3年度契約状況調査票!$C:$AR,18,FALSE),"#,##0円")&amp;CHAR(10)&amp;VLOOKUP(A82,[1]令和3年度契約状況調査票!$C:$AR,34,FALSE),IF(O82="単価契約","単価契約"&amp;CHAR(10)&amp;"予定調達総額 "&amp;TEXT(VLOOKUP(A82,[1]令和3年度契約状況調査票!$C:$AR,18,FALSE),"#,##0円")&amp;CHAR(10)&amp;VLOOKUP(A82,[1]令和3年度契約状況調査票!$C:$AR,34,FALSE),VLOOKUP(A82,[1]令和3年度契約状況調査票!$C:$AR,34,FALSE))))))))</f>
        <v/>
      </c>
      <c r="O82" s="21" t="str">
        <f>IF(A82="","",VLOOKUP(A82,[1]令和3年度契約状況調査票!$C:$BY,55,FALSE))</f>
        <v/>
      </c>
      <c r="P82" s="21" t="str">
        <f>IF(A82="","",IF(VLOOKUP(A82,[1]令和3年度契約状況調査票!$C:$AR,16,FALSE)="他官署で調達手続きを実施のため","×",IF(VLOOKUP(A82,[1]令和3年度契約状況調査票!$C:$AR,23,FALSE)="②同種の他の契約の予定価格を類推されるおそれがあるため公表しない","×","○")))</f>
        <v/>
      </c>
    </row>
    <row r="83" spans="1:16" s="21" customFormat="1" ht="60" customHeight="1" x14ac:dyDescent="0.15">
      <c r="A83" s="22" t="str">
        <f>IF(MAX([1]令和3年度契約状況調査票!C82:C327)&gt;=ROW()-5,ROW()-5,"")</f>
        <v/>
      </c>
      <c r="B83" s="23" t="str">
        <f>IF(A83="","",VLOOKUP(A83,[1]令和3年度契約状況調査票!$C:$AR,7,FALSE))</f>
        <v/>
      </c>
      <c r="C83" s="24" t="str">
        <f>IF(A83="","",VLOOKUP(A83,[1]令和3年度契約状況調査票!$C:$AR,8,FALSE))</f>
        <v/>
      </c>
      <c r="D83" s="25" t="str">
        <f>IF(A83="","",VLOOKUP(A83,[1]令和3年度契約状況調査票!$C:$AR,11,FALSE))</f>
        <v/>
      </c>
      <c r="E83" s="23" t="str">
        <f>IF(A83="","",VLOOKUP(A83,[1]令和3年度契約状況調査票!$C:$AR,12,FALSE))</f>
        <v/>
      </c>
      <c r="F83" s="26" t="str">
        <f>IF(A83="","",VLOOKUP(A83,[1]令和3年度契約状況調査票!$C:$AR,13,FALSE))</f>
        <v/>
      </c>
      <c r="G83" s="27" t="str">
        <f>IF(A83="","",IF(VLOOKUP(A83,[1]令和3年度契約状況調査票!$C:$AR,14,FALSE)="②一般競争入札（総合評価方式）","一般競争入札"&amp;CHAR(10)&amp;"（総合評価方式）","一般競争入札"))</f>
        <v/>
      </c>
      <c r="H83" s="28" t="str">
        <f>IF(A83="","",IF(VLOOKUP(A83,[1]令和3年度契約状況調査票!$C:$AR,16,FALSE)="他官署で調達手続きを実施のため","他官署で調達手続きを実施のため",IF(VLOOKUP(A83,[1]令和3年度契約状況調査票!$C:$AR,23,FALSE)="②同種の他の契約の予定価格を類推されるおそれがあるため公表しない","同種の他の契約の予定価格を類推されるおそれがあるため公表しない",IF(VLOOKUP(A83,[1]令和3年度契約状況調査票!$C:$AR,23,FALSE)="－","－",IF(VLOOKUP(A83,[1]令和3年度契約状況調査票!$C:$AR,9,FALSE)&lt;&gt;"",TEXT(VLOOKUP(A83,[1]令和3年度契約状況調査票!$C:$AR,16,FALSE),"#,##0円")&amp;CHAR(10)&amp;"(A)",VLOOKUP(A83,[1]令和3年度契約状況調査票!$C:$AR,16,FALSE))))))</f>
        <v/>
      </c>
      <c r="I83" s="28" t="str">
        <f>IF(A83="","",VLOOKUP(A83,[1]令和3年度契約状況調査票!$C:$AR,17,FALSE))</f>
        <v/>
      </c>
      <c r="J83" s="29" t="str">
        <f>IF(A83="","",IF(VLOOKUP(A83,[1]令和3年度契約状況調査票!$C:$AR,16,FALSE)="他官署で調達手続きを実施のため","－",IF(VLOOKUP(A83,[1]令和3年度契約状況調査票!$C:$AR,23,FALSE)="②同種の他の契約の予定価格を類推されるおそれがあるため公表しない","－",IF(VLOOKUP(A83,[1]令和3年度契約状況調査票!$C:$AR,23,FALSE)="－","－",IF(VLOOKUP(A83,[1]令和3年度契約状況調査票!$C:$AR,9,FALSE)&lt;&gt;"",TEXT(VLOOKUP(A83,[1]令和3年度契約状況調査票!$C:$AR,19,FALSE),"#.0%")&amp;CHAR(10)&amp;"(B/A×100)",VLOOKUP(A83,[1]令和3年度契約状況調査票!$C:$AR,19,FALSE))))))</f>
        <v/>
      </c>
      <c r="K83" s="30" t="str">
        <f>IF(A83="","",IF(VLOOKUP(A83,[1]令和3年度契約状況調査票!$C:$AR,29,FALSE)="①公益社団法人","公社",IF(VLOOKUP(A83,[1]令和3年度契約状況調査票!$C:$AR,29,FALSE)="②公益財団法人","公財","")))</f>
        <v/>
      </c>
      <c r="L83" s="30" t="str">
        <f>IF(A83="","",VLOOKUP(A83,[1]令和3年度契約状況調査票!$C:$AR,30,FALSE))</f>
        <v/>
      </c>
      <c r="M83" s="31" t="str">
        <f>IF(A83="","",IF(VLOOKUP(A83,[1]令和3年度契約状況調査票!$C:$AR,30,FALSE)="国所管",VLOOKUP(A83,[1]令和3年度契約状況調査票!$C:$AR,24,FALSE),""))</f>
        <v/>
      </c>
      <c r="N83" s="32" t="str">
        <f>IF(A83="","",IF(AND(P83="○",O83="分担契約/単価契約"),"単価契約"&amp;CHAR(10)&amp;"予定調達総額 "&amp;TEXT(VLOOKUP(A83,[1]令和3年度契約状況調査票!$C:$AR,18,FALSE),"#,##0円")&amp;"(B)"&amp;CHAR(10)&amp;"分担契約"&amp;CHAR(10)&amp;VLOOKUP(A83,[1]令和3年度契約状況調査票!$C:$AR,34,FALSE),IF(AND(P83="○",O83="分担契約"),"分担契約"&amp;CHAR(10)&amp;"契約総額 "&amp;TEXT(VLOOKUP(A83,[1]令和3年度契約状況調査票!$C:$AR,18,FALSE),"#,##0円")&amp;"(B)"&amp;CHAR(10)&amp;VLOOKUP(A83,[1]令和3年度契約状況調査票!$C:$AR,34,FALSE),(IF(O83="分担契約/単価契約","単価契約"&amp;CHAR(10)&amp;"予定調達総額 "&amp;TEXT(VLOOKUP(A83,[1]令和3年度契約状況調査票!$C:$AR,18,FALSE),"#,##0円")&amp;CHAR(10)&amp;"分担契約"&amp;CHAR(10)&amp;VLOOKUP(A83,[1]令和3年度契約状況調査票!$C:$AR,34,FALSE),IF(O83="分担契約","分担契約"&amp;CHAR(10)&amp;"契約総額 "&amp;TEXT(VLOOKUP(A83,[1]令和3年度契約状況調査票!$C:$AR,18,FALSE),"#,##0円")&amp;CHAR(10)&amp;VLOOKUP(A83,[1]令和3年度契約状況調査票!$C:$AR,34,FALSE),IF(O83="単価契約","単価契約"&amp;CHAR(10)&amp;"予定調達総額 "&amp;TEXT(VLOOKUP(A83,[1]令和3年度契約状況調査票!$C:$AR,18,FALSE),"#,##0円")&amp;CHAR(10)&amp;VLOOKUP(A83,[1]令和3年度契約状況調査票!$C:$AR,34,FALSE),VLOOKUP(A83,[1]令和3年度契約状況調査票!$C:$AR,34,FALSE))))))))</f>
        <v/>
      </c>
      <c r="O83" s="21" t="str">
        <f>IF(A83="","",VLOOKUP(A83,[1]令和3年度契約状況調査票!$C:$BY,55,FALSE))</f>
        <v/>
      </c>
      <c r="P83" s="21" t="str">
        <f>IF(A83="","",IF(VLOOKUP(A83,[1]令和3年度契約状況調査票!$C:$AR,16,FALSE)="他官署で調達手続きを実施のため","×",IF(VLOOKUP(A83,[1]令和3年度契約状況調査票!$C:$AR,23,FALSE)="②同種の他の契約の予定価格を類推されるおそれがあるため公表しない","×","○")))</f>
        <v/>
      </c>
    </row>
    <row r="84" spans="1:16" s="21" customFormat="1" ht="60" customHeight="1" x14ac:dyDescent="0.15">
      <c r="A84" s="22" t="str">
        <f>IF(MAX([1]令和3年度契約状況調査票!C83:C328)&gt;=ROW()-5,ROW()-5,"")</f>
        <v/>
      </c>
      <c r="B84" s="23" t="str">
        <f>IF(A84="","",VLOOKUP(A84,[1]令和3年度契約状況調査票!$C:$AR,7,FALSE))</f>
        <v/>
      </c>
      <c r="C84" s="24" t="str">
        <f>IF(A84="","",VLOOKUP(A84,[1]令和3年度契約状況調査票!$C:$AR,8,FALSE))</f>
        <v/>
      </c>
      <c r="D84" s="25" t="str">
        <f>IF(A84="","",VLOOKUP(A84,[1]令和3年度契約状況調査票!$C:$AR,11,FALSE))</f>
        <v/>
      </c>
      <c r="E84" s="23" t="str">
        <f>IF(A84="","",VLOOKUP(A84,[1]令和3年度契約状況調査票!$C:$AR,12,FALSE))</f>
        <v/>
      </c>
      <c r="F84" s="26" t="str">
        <f>IF(A84="","",VLOOKUP(A84,[1]令和3年度契約状況調査票!$C:$AR,13,FALSE))</f>
        <v/>
      </c>
      <c r="G84" s="27" t="str">
        <f>IF(A84="","",IF(VLOOKUP(A84,[1]令和3年度契約状況調査票!$C:$AR,14,FALSE)="②一般競争入札（総合評価方式）","一般競争入札"&amp;CHAR(10)&amp;"（総合評価方式）","一般競争入札"))</f>
        <v/>
      </c>
      <c r="H84" s="28" t="str">
        <f>IF(A84="","",IF(VLOOKUP(A84,[1]令和3年度契約状況調査票!$C:$AR,16,FALSE)="他官署で調達手続きを実施のため","他官署で調達手続きを実施のため",IF(VLOOKUP(A84,[1]令和3年度契約状況調査票!$C:$AR,23,FALSE)="②同種の他の契約の予定価格を類推されるおそれがあるため公表しない","同種の他の契約の予定価格を類推されるおそれがあるため公表しない",IF(VLOOKUP(A84,[1]令和3年度契約状況調査票!$C:$AR,23,FALSE)="－","－",IF(VLOOKUP(A84,[1]令和3年度契約状況調査票!$C:$AR,9,FALSE)&lt;&gt;"",TEXT(VLOOKUP(A84,[1]令和3年度契約状況調査票!$C:$AR,16,FALSE),"#,##0円")&amp;CHAR(10)&amp;"(A)",VLOOKUP(A84,[1]令和3年度契約状況調査票!$C:$AR,16,FALSE))))))</f>
        <v/>
      </c>
      <c r="I84" s="28" t="str">
        <f>IF(A84="","",VLOOKUP(A84,[1]令和3年度契約状況調査票!$C:$AR,17,FALSE))</f>
        <v/>
      </c>
      <c r="J84" s="29" t="str">
        <f>IF(A84="","",IF(VLOOKUP(A84,[1]令和3年度契約状況調査票!$C:$AR,16,FALSE)="他官署で調達手続きを実施のため","－",IF(VLOOKUP(A84,[1]令和3年度契約状況調査票!$C:$AR,23,FALSE)="②同種の他の契約の予定価格を類推されるおそれがあるため公表しない","－",IF(VLOOKUP(A84,[1]令和3年度契約状況調査票!$C:$AR,23,FALSE)="－","－",IF(VLOOKUP(A84,[1]令和3年度契約状況調査票!$C:$AR,9,FALSE)&lt;&gt;"",TEXT(VLOOKUP(A84,[1]令和3年度契約状況調査票!$C:$AR,19,FALSE),"#.0%")&amp;CHAR(10)&amp;"(B/A×100)",VLOOKUP(A84,[1]令和3年度契約状況調査票!$C:$AR,19,FALSE))))))</f>
        <v/>
      </c>
      <c r="K84" s="30" t="str">
        <f>IF(A84="","",IF(VLOOKUP(A84,[1]令和3年度契約状況調査票!$C:$AR,29,FALSE)="①公益社団法人","公社",IF(VLOOKUP(A84,[1]令和3年度契約状況調査票!$C:$AR,29,FALSE)="②公益財団法人","公財","")))</f>
        <v/>
      </c>
      <c r="L84" s="30" t="str">
        <f>IF(A84="","",VLOOKUP(A84,[1]令和3年度契約状況調査票!$C:$AR,30,FALSE))</f>
        <v/>
      </c>
      <c r="M84" s="31" t="str">
        <f>IF(A84="","",IF(VLOOKUP(A84,[1]令和3年度契約状況調査票!$C:$AR,30,FALSE)="国所管",VLOOKUP(A84,[1]令和3年度契約状況調査票!$C:$AR,24,FALSE),""))</f>
        <v/>
      </c>
      <c r="N84" s="32" t="str">
        <f>IF(A84="","",IF(AND(P84="○",O84="分担契約/単価契約"),"単価契約"&amp;CHAR(10)&amp;"予定調達総額 "&amp;TEXT(VLOOKUP(A84,[1]令和3年度契約状況調査票!$C:$AR,18,FALSE),"#,##0円")&amp;"(B)"&amp;CHAR(10)&amp;"分担契約"&amp;CHAR(10)&amp;VLOOKUP(A84,[1]令和3年度契約状況調査票!$C:$AR,34,FALSE),IF(AND(P84="○",O84="分担契約"),"分担契約"&amp;CHAR(10)&amp;"契約総額 "&amp;TEXT(VLOOKUP(A84,[1]令和3年度契約状況調査票!$C:$AR,18,FALSE),"#,##0円")&amp;"(B)"&amp;CHAR(10)&amp;VLOOKUP(A84,[1]令和3年度契約状況調査票!$C:$AR,34,FALSE),(IF(O84="分担契約/単価契約","単価契約"&amp;CHAR(10)&amp;"予定調達総額 "&amp;TEXT(VLOOKUP(A84,[1]令和3年度契約状況調査票!$C:$AR,18,FALSE),"#,##0円")&amp;CHAR(10)&amp;"分担契約"&amp;CHAR(10)&amp;VLOOKUP(A84,[1]令和3年度契約状況調査票!$C:$AR,34,FALSE),IF(O84="分担契約","分担契約"&amp;CHAR(10)&amp;"契約総額 "&amp;TEXT(VLOOKUP(A84,[1]令和3年度契約状況調査票!$C:$AR,18,FALSE),"#,##0円")&amp;CHAR(10)&amp;VLOOKUP(A84,[1]令和3年度契約状況調査票!$C:$AR,34,FALSE),IF(O84="単価契約","単価契約"&amp;CHAR(10)&amp;"予定調達総額 "&amp;TEXT(VLOOKUP(A84,[1]令和3年度契約状況調査票!$C:$AR,18,FALSE),"#,##0円")&amp;CHAR(10)&amp;VLOOKUP(A84,[1]令和3年度契約状況調査票!$C:$AR,34,FALSE),VLOOKUP(A84,[1]令和3年度契約状況調査票!$C:$AR,34,FALSE))))))))</f>
        <v/>
      </c>
      <c r="O84" s="21" t="str">
        <f>IF(A84="","",VLOOKUP(A84,[1]令和3年度契約状況調査票!$C:$BY,55,FALSE))</f>
        <v/>
      </c>
      <c r="P84" s="21" t="str">
        <f>IF(A84="","",IF(VLOOKUP(A84,[1]令和3年度契約状況調査票!$C:$AR,16,FALSE)="他官署で調達手続きを実施のため","×",IF(VLOOKUP(A84,[1]令和3年度契約状況調査票!$C:$AR,23,FALSE)="②同種の他の契約の予定価格を類推されるおそれがあるため公表しない","×","○")))</f>
        <v/>
      </c>
    </row>
    <row r="85" spans="1:16" s="21" customFormat="1" ht="60" customHeight="1" x14ac:dyDescent="0.15">
      <c r="A85" s="22" t="str">
        <f>IF(MAX([1]令和3年度契約状況調査票!C84:C329)&gt;=ROW()-5,ROW()-5,"")</f>
        <v/>
      </c>
      <c r="B85" s="23" t="str">
        <f>IF(A85="","",VLOOKUP(A85,[1]令和3年度契約状況調査票!$C:$AR,7,FALSE))</f>
        <v/>
      </c>
      <c r="C85" s="24" t="str">
        <f>IF(A85="","",VLOOKUP(A85,[1]令和3年度契約状況調査票!$C:$AR,8,FALSE))</f>
        <v/>
      </c>
      <c r="D85" s="25" t="str">
        <f>IF(A85="","",VLOOKUP(A85,[1]令和3年度契約状況調査票!$C:$AR,11,FALSE))</f>
        <v/>
      </c>
      <c r="E85" s="23" t="str">
        <f>IF(A85="","",VLOOKUP(A85,[1]令和3年度契約状況調査票!$C:$AR,12,FALSE))</f>
        <v/>
      </c>
      <c r="F85" s="26" t="str">
        <f>IF(A85="","",VLOOKUP(A85,[1]令和3年度契約状況調査票!$C:$AR,13,FALSE))</f>
        <v/>
      </c>
      <c r="G85" s="27" t="str">
        <f>IF(A85="","",IF(VLOOKUP(A85,[1]令和3年度契約状況調査票!$C:$AR,14,FALSE)="②一般競争入札（総合評価方式）","一般競争入札"&amp;CHAR(10)&amp;"（総合評価方式）","一般競争入札"))</f>
        <v/>
      </c>
      <c r="H85" s="28" t="str">
        <f>IF(A85="","",IF(VLOOKUP(A85,[1]令和3年度契約状況調査票!$C:$AR,16,FALSE)="他官署で調達手続きを実施のため","他官署で調達手続きを実施のため",IF(VLOOKUP(A85,[1]令和3年度契約状況調査票!$C:$AR,23,FALSE)="②同種の他の契約の予定価格を類推されるおそれがあるため公表しない","同種の他の契約の予定価格を類推されるおそれがあるため公表しない",IF(VLOOKUP(A85,[1]令和3年度契約状況調査票!$C:$AR,23,FALSE)="－","－",IF(VLOOKUP(A85,[1]令和3年度契約状況調査票!$C:$AR,9,FALSE)&lt;&gt;"",TEXT(VLOOKUP(A85,[1]令和3年度契約状況調査票!$C:$AR,16,FALSE),"#,##0円")&amp;CHAR(10)&amp;"(A)",VLOOKUP(A85,[1]令和3年度契約状況調査票!$C:$AR,16,FALSE))))))</f>
        <v/>
      </c>
      <c r="I85" s="28" t="str">
        <f>IF(A85="","",VLOOKUP(A85,[1]令和3年度契約状況調査票!$C:$AR,17,FALSE))</f>
        <v/>
      </c>
      <c r="J85" s="29" t="str">
        <f>IF(A85="","",IF(VLOOKUP(A85,[1]令和3年度契約状況調査票!$C:$AR,16,FALSE)="他官署で調達手続きを実施のため","－",IF(VLOOKUP(A85,[1]令和3年度契約状況調査票!$C:$AR,23,FALSE)="②同種の他の契約の予定価格を類推されるおそれがあるため公表しない","－",IF(VLOOKUP(A85,[1]令和3年度契約状況調査票!$C:$AR,23,FALSE)="－","－",IF(VLOOKUP(A85,[1]令和3年度契約状況調査票!$C:$AR,9,FALSE)&lt;&gt;"",TEXT(VLOOKUP(A85,[1]令和3年度契約状況調査票!$C:$AR,19,FALSE),"#.0%")&amp;CHAR(10)&amp;"(B/A×100)",VLOOKUP(A85,[1]令和3年度契約状況調査票!$C:$AR,19,FALSE))))))</f>
        <v/>
      </c>
      <c r="K85" s="30" t="str">
        <f>IF(A85="","",IF(VLOOKUP(A85,[1]令和3年度契約状況調査票!$C:$AR,29,FALSE)="①公益社団法人","公社",IF(VLOOKUP(A85,[1]令和3年度契約状況調査票!$C:$AR,29,FALSE)="②公益財団法人","公財","")))</f>
        <v/>
      </c>
      <c r="L85" s="30" t="str">
        <f>IF(A85="","",VLOOKUP(A85,[1]令和3年度契約状況調査票!$C:$AR,30,FALSE))</f>
        <v/>
      </c>
      <c r="M85" s="31" t="str">
        <f>IF(A85="","",IF(VLOOKUP(A85,[1]令和3年度契約状況調査票!$C:$AR,30,FALSE)="国所管",VLOOKUP(A85,[1]令和3年度契約状況調査票!$C:$AR,24,FALSE),""))</f>
        <v/>
      </c>
      <c r="N85" s="32" t="str">
        <f>IF(A85="","",IF(AND(P85="○",O85="分担契約/単価契約"),"単価契約"&amp;CHAR(10)&amp;"予定調達総額 "&amp;TEXT(VLOOKUP(A85,[1]令和3年度契約状況調査票!$C:$AR,18,FALSE),"#,##0円")&amp;"(B)"&amp;CHAR(10)&amp;"分担契約"&amp;CHAR(10)&amp;VLOOKUP(A85,[1]令和3年度契約状況調査票!$C:$AR,34,FALSE),IF(AND(P85="○",O85="分担契約"),"分担契約"&amp;CHAR(10)&amp;"契約総額 "&amp;TEXT(VLOOKUP(A85,[1]令和3年度契約状況調査票!$C:$AR,18,FALSE),"#,##0円")&amp;"(B)"&amp;CHAR(10)&amp;VLOOKUP(A85,[1]令和3年度契約状況調査票!$C:$AR,34,FALSE),(IF(O85="分担契約/単価契約","単価契約"&amp;CHAR(10)&amp;"予定調達総額 "&amp;TEXT(VLOOKUP(A85,[1]令和3年度契約状況調査票!$C:$AR,18,FALSE),"#,##0円")&amp;CHAR(10)&amp;"分担契約"&amp;CHAR(10)&amp;VLOOKUP(A85,[1]令和3年度契約状況調査票!$C:$AR,34,FALSE),IF(O85="分担契約","分担契約"&amp;CHAR(10)&amp;"契約総額 "&amp;TEXT(VLOOKUP(A85,[1]令和3年度契約状況調査票!$C:$AR,18,FALSE),"#,##0円")&amp;CHAR(10)&amp;VLOOKUP(A85,[1]令和3年度契約状況調査票!$C:$AR,34,FALSE),IF(O85="単価契約","単価契約"&amp;CHAR(10)&amp;"予定調達総額 "&amp;TEXT(VLOOKUP(A85,[1]令和3年度契約状況調査票!$C:$AR,18,FALSE),"#,##0円")&amp;CHAR(10)&amp;VLOOKUP(A85,[1]令和3年度契約状況調査票!$C:$AR,34,FALSE),VLOOKUP(A85,[1]令和3年度契約状況調査票!$C:$AR,34,FALSE))))))))</f>
        <v/>
      </c>
      <c r="O85" s="21" t="str">
        <f>IF(A85="","",VLOOKUP(A85,[1]令和3年度契約状況調査票!$C:$BY,55,FALSE))</f>
        <v/>
      </c>
      <c r="P85" s="21" t="str">
        <f>IF(A85="","",IF(VLOOKUP(A85,[1]令和3年度契約状況調査票!$C:$AR,16,FALSE)="他官署で調達手続きを実施のため","×",IF(VLOOKUP(A85,[1]令和3年度契約状況調査票!$C:$AR,23,FALSE)="②同種の他の契約の予定価格を類推されるおそれがあるため公表しない","×","○")))</f>
        <v/>
      </c>
    </row>
    <row r="86" spans="1:16" s="21" customFormat="1" ht="60" customHeight="1" x14ac:dyDescent="0.15">
      <c r="A86" s="22" t="str">
        <f>IF(MAX([1]令和3年度契約状況調査票!C85:C330)&gt;=ROW()-5,ROW()-5,"")</f>
        <v/>
      </c>
      <c r="B86" s="23" t="str">
        <f>IF(A86="","",VLOOKUP(A86,[1]令和3年度契約状況調査票!$C:$AR,7,FALSE))</f>
        <v/>
      </c>
      <c r="C86" s="24" t="str">
        <f>IF(A86="","",VLOOKUP(A86,[1]令和3年度契約状況調査票!$C:$AR,8,FALSE))</f>
        <v/>
      </c>
      <c r="D86" s="25" t="str">
        <f>IF(A86="","",VLOOKUP(A86,[1]令和3年度契約状況調査票!$C:$AR,11,FALSE))</f>
        <v/>
      </c>
      <c r="E86" s="23" t="str">
        <f>IF(A86="","",VLOOKUP(A86,[1]令和3年度契約状況調査票!$C:$AR,12,FALSE))</f>
        <v/>
      </c>
      <c r="F86" s="26" t="str">
        <f>IF(A86="","",VLOOKUP(A86,[1]令和3年度契約状況調査票!$C:$AR,13,FALSE))</f>
        <v/>
      </c>
      <c r="G86" s="27" t="str">
        <f>IF(A86="","",IF(VLOOKUP(A86,[1]令和3年度契約状況調査票!$C:$AR,14,FALSE)="②一般競争入札（総合評価方式）","一般競争入札"&amp;CHAR(10)&amp;"（総合評価方式）","一般競争入札"))</f>
        <v/>
      </c>
      <c r="H86" s="28" t="str">
        <f>IF(A86="","",IF(VLOOKUP(A86,[1]令和3年度契約状況調査票!$C:$AR,16,FALSE)="他官署で調達手続きを実施のため","他官署で調達手続きを実施のため",IF(VLOOKUP(A86,[1]令和3年度契約状況調査票!$C:$AR,23,FALSE)="②同種の他の契約の予定価格を類推されるおそれがあるため公表しない","同種の他の契約の予定価格を類推されるおそれがあるため公表しない",IF(VLOOKUP(A86,[1]令和3年度契約状況調査票!$C:$AR,23,FALSE)="－","－",IF(VLOOKUP(A86,[1]令和3年度契約状況調査票!$C:$AR,9,FALSE)&lt;&gt;"",TEXT(VLOOKUP(A86,[1]令和3年度契約状況調査票!$C:$AR,16,FALSE),"#,##0円")&amp;CHAR(10)&amp;"(A)",VLOOKUP(A86,[1]令和3年度契約状況調査票!$C:$AR,16,FALSE))))))</f>
        <v/>
      </c>
      <c r="I86" s="28" t="str">
        <f>IF(A86="","",VLOOKUP(A86,[1]令和3年度契約状況調査票!$C:$AR,17,FALSE))</f>
        <v/>
      </c>
      <c r="J86" s="29" t="str">
        <f>IF(A86="","",IF(VLOOKUP(A86,[1]令和3年度契約状況調査票!$C:$AR,16,FALSE)="他官署で調達手続きを実施のため","－",IF(VLOOKUP(A86,[1]令和3年度契約状況調査票!$C:$AR,23,FALSE)="②同種の他の契約の予定価格を類推されるおそれがあるため公表しない","－",IF(VLOOKUP(A86,[1]令和3年度契約状況調査票!$C:$AR,23,FALSE)="－","－",IF(VLOOKUP(A86,[1]令和3年度契約状況調査票!$C:$AR,9,FALSE)&lt;&gt;"",TEXT(VLOOKUP(A86,[1]令和3年度契約状況調査票!$C:$AR,19,FALSE),"#.0%")&amp;CHAR(10)&amp;"(B/A×100)",VLOOKUP(A86,[1]令和3年度契約状況調査票!$C:$AR,19,FALSE))))))</f>
        <v/>
      </c>
      <c r="K86" s="30" t="str">
        <f>IF(A86="","",IF(VLOOKUP(A86,[1]令和3年度契約状況調査票!$C:$AR,29,FALSE)="①公益社団法人","公社",IF(VLOOKUP(A86,[1]令和3年度契約状況調査票!$C:$AR,29,FALSE)="②公益財団法人","公財","")))</f>
        <v/>
      </c>
      <c r="L86" s="30" t="str">
        <f>IF(A86="","",VLOOKUP(A86,[1]令和3年度契約状況調査票!$C:$AR,30,FALSE))</f>
        <v/>
      </c>
      <c r="M86" s="31" t="str">
        <f>IF(A86="","",IF(VLOOKUP(A86,[1]令和3年度契約状況調査票!$C:$AR,30,FALSE)="国所管",VLOOKUP(A86,[1]令和3年度契約状況調査票!$C:$AR,24,FALSE),""))</f>
        <v/>
      </c>
      <c r="N86" s="32" t="str">
        <f>IF(A86="","",IF(AND(P86="○",O86="分担契約/単価契約"),"単価契約"&amp;CHAR(10)&amp;"予定調達総額 "&amp;TEXT(VLOOKUP(A86,[1]令和3年度契約状況調査票!$C:$AR,18,FALSE),"#,##0円")&amp;"(B)"&amp;CHAR(10)&amp;"分担契約"&amp;CHAR(10)&amp;VLOOKUP(A86,[1]令和3年度契約状況調査票!$C:$AR,34,FALSE),IF(AND(P86="○",O86="分担契約"),"分担契約"&amp;CHAR(10)&amp;"契約総額 "&amp;TEXT(VLOOKUP(A86,[1]令和3年度契約状況調査票!$C:$AR,18,FALSE),"#,##0円")&amp;"(B)"&amp;CHAR(10)&amp;VLOOKUP(A86,[1]令和3年度契約状況調査票!$C:$AR,34,FALSE),(IF(O86="分担契約/単価契約","単価契約"&amp;CHAR(10)&amp;"予定調達総額 "&amp;TEXT(VLOOKUP(A86,[1]令和3年度契約状況調査票!$C:$AR,18,FALSE),"#,##0円")&amp;CHAR(10)&amp;"分担契約"&amp;CHAR(10)&amp;VLOOKUP(A86,[1]令和3年度契約状況調査票!$C:$AR,34,FALSE),IF(O86="分担契約","分担契約"&amp;CHAR(10)&amp;"契約総額 "&amp;TEXT(VLOOKUP(A86,[1]令和3年度契約状況調査票!$C:$AR,18,FALSE),"#,##0円")&amp;CHAR(10)&amp;VLOOKUP(A86,[1]令和3年度契約状況調査票!$C:$AR,34,FALSE),IF(O86="単価契約","単価契約"&amp;CHAR(10)&amp;"予定調達総額 "&amp;TEXT(VLOOKUP(A86,[1]令和3年度契約状況調査票!$C:$AR,18,FALSE),"#,##0円")&amp;CHAR(10)&amp;VLOOKUP(A86,[1]令和3年度契約状況調査票!$C:$AR,34,FALSE),VLOOKUP(A86,[1]令和3年度契約状況調査票!$C:$AR,34,FALSE))))))))</f>
        <v/>
      </c>
      <c r="O86" s="21" t="str">
        <f>IF(A86="","",VLOOKUP(A86,[1]令和3年度契約状況調査票!$C:$BY,55,FALSE))</f>
        <v/>
      </c>
      <c r="P86" s="21" t="str">
        <f>IF(A86="","",IF(VLOOKUP(A86,[1]令和3年度契約状況調査票!$C:$AR,16,FALSE)="他官署で調達手続きを実施のため","×",IF(VLOOKUP(A86,[1]令和3年度契約状況調査票!$C:$AR,23,FALSE)="②同種の他の契約の予定価格を類推されるおそれがあるため公表しない","×","○")))</f>
        <v/>
      </c>
    </row>
    <row r="87" spans="1:16" s="21" customFormat="1" ht="60" customHeight="1" x14ac:dyDescent="0.15">
      <c r="A87" s="22" t="str">
        <f>IF(MAX([1]令和3年度契約状況調査票!C86:C331)&gt;=ROW()-5,ROW()-5,"")</f>
        <v/>
      </c>
      <c r="B87" s="23" t="str">
        <f>IF(A87="","",VLOOKUP(A87,[1]令和3年度契約状況調査票!$C:$AR,7,FALSE))</f>
        <v/>
      </c>
      <c r="C87" s="24" t="str">
        <f>IF(A87="","",VLOOKUP(A87,[1]令和3年度契約状況調査票!$C:$AR,8,FALSE))</f>
        <v/>
      </c>
      <c r="D87" s="25" t="str">
        <f>IF(A87="","",VLOOKUP(A87,[1]令和3年度契約状況調査票!$C:$AR,11,FALSE))</f>
        <v/>
      </c>
      <c r="E87" s="23" t="str">
        <f>IF(A87="","",VLOOKUP(A87,[1]令和3年度契約状況調査票!$C:$AR,12,FALSE))</f>
        <v/>
      </c>
      <c r="F87" s="26" t="str">
        <f>IF(A87="","",VLOOKUP(A87,[1]令和3年度契約状況調査票!$C:$AR,13,FALSE))</f>
        <v/>
      </c>
      <c r="G87" s="27" t="str">
        <f>IF(A87="","",IF(VLOOKUP(A87,[1]令和3年度契約状況調査票!$C:$AR,14,FALSE)="②一般競争入札（総合評価方式）","一般競争入札"&amp;CHAR(10)&amp;"（総合評価方式）","一般競争入札"))</f>
        <v/>
      </c>
      <c r="H87" s="28" t="str">
        <f>IF(A87="","",IF(VLOOKUP(A87,[1]令和3年度契約状況調査票!$C:$AR,16,FALSE)="他官署で調達手続きを実施のため","他官署で調達手続きを実施のため",IF(VLOOKUP(A87,[1]令和3年度契約状況調査票!$C:$AR,23,FALSE)="②同種の他の契約の予定価格を類推されるおそれがあるため公表しない","同種の他の契約の予定価格を類推されるおそれがあるため公表しない",IF(VLOOKUP(A87,[1]令和3年度契約状況調査票!$C:$AR,23,FALSE)="－","－",IF(VLOOKUP(A87,[1]令和3年度契約状況調査票!$C:$AR,9,FALSE)&lt;&gt;"",TEXT(VLOOKUP(A87,[1]令和3年度契約状況調査票!$C:$AR,16,FALSE),"#,##0円")&amp;CHAR(10)&amp;"(A)",VLOOKUP(A87,[1]令和3年度契約状況調査票!$C:$AR,16,FALSE))))))</f>
        <v/>
      </c>
      <c r="I87" s="28" t="str">
        <f>IF(A87="","",VLOOKUP(A87,[1]令和3年度契約状況調査票!$C:$AR,17,FALSE))</f>
        <v/>
      </c>
      <c r="J87" s="29" t="str">
        <f>IF(A87="","",IF(VLOOKUP(A87,[1]令和3年度契約状況調査票!$C:$AR,16,FALSE)="他官署で調達手続きを実施のため","－",IF(VLOOKUP(A87,[1]令和3年度契約状況調査票!$C:$AR,23,FALSE)="②同種の他の契約の予定価格を類推されるおそれがあるため公表しない","－",IF(VLOOKUP(A87,[1]令和3年度契約状況調査票!$C:$AR,23,FALSE)="－","－",IF(VLOOKUP(A87,[1]令和3年度契約状況調査票!$C:$AR,9,FALSE)&lt;&gt;"",TEXT(VLOOKUP(A87,[1]令和3年度契約状況調査票!$C:$AR,19,FALSE),"#.0%")&amp;CHAR(10)&amp;"(B/A×100)",VLOOKUP(A87,[1]令和3年度契約状況調査票!$C:$AR,19,FALSE))))))</f>
        <v/>
      </c>
      <c r="K87" s="30" t="str">
        <f>IF(A87="","",IF(VLOOKUP(A87,[1]令和3年度契約状況調査票!$C:$AR,29,FALSE)="①公益社団法人","公社",IF(VLOOKUP(A87,[1]令和3年度契約状況調査票!$C:$AR,29,FALSE)="②公益財団法人","公財","")))</f>
        <v/>
      </c>
      <c r="L87" s="30" t="str">
        <f>IF(A87="","",VLOOKUP(A87,[1]令和3年度契約状況調査票!$C:$AR,30,FALSE))</f>
        <v/>
      </c>
      <c r="M87" s="31" t="str">
        <f>IF(A87="","",IF(VLOOKUP(A87,[1]令和3年度契約状況調査票!$C:$AR,30,FALSE)="国所管",VLOOKUP(A87,[1]令和3年度契約状況調査票!$C:$AR,24,FALSE),""))</f>
        <v/>
      </c>
      <c r="N87" s="32" t="str">
        <f>IF(A87="","",IF(AND(P87="○",O87="分担契約/単価契約"),"単価契約"&amp;CHAR(10)&amp;"予定調達総額 "&amp;TEXT(VLOOKUP(A87,[1]令和3年度契約状況調査票!$C:$AR,18,FALSE),"#,##0円")&amp;"(B)"&amp;CHAR(10)&amp;"分担契約"&amp;CHAR(10)&amp;VLOOKUP(A87,[1]令和3年度契約状況調査票!$C:$AR,34,FALSE),IF(AND(P87="○",O87="分担契約"),"分担契約"&amp;CHAR(10)&amp;"契約総額 "&amp;TEXT(VLOOKUP(A87,[1]令和3年度契約状況調査票!$C:$AR,18,FALSE),"#,##0円")&amp;"(B)"&amp;CHAR(10)&amp;VLOOKUP(A87,[1]令和3年度契約状況調査票!$C:$AR,34,FALSE),(IF(O87="分担契約/単価契約","単価契約"&amp;CHAR(10)&amp;"予定調達総額 "&amp;TEXT(VLOOKUP(A87,[1]令和3年度契約状況調査票!$C:$AR,18,FALSE),"#,##0円")&amp;CHAR(10)&amp;"分担契約"&amp;CHAR(10)&amp;VLOOKUP(A87,[1]令和3年度契約状況調査票!$C:$AR,34,FALSE),IF(O87="分担契約","分担契約"&amp;CHAR(10)&amp;"契約総額 "&amp;TEXT(VLOOKUP(A87,[1]令和3年度契約状況調査票!$C:$AR,18,FALSE),"#,##0円")&amp;CHAR(10)&amp;VLOOKUP(A87,[1]令和3年度契約状況調査票!$C:$AR,34,FALSE),IF(O87="単価契約","単価契約"&amp;CHAR(10)&amp;"予定調達総額 "&amp;TEXT(VLOOKUP(A87,[1]令和3年度契約状況調査票!$C:$AR,18,FALSE),"#,##0円")&amp;CHAR(10)&amp;VLOOKUP(A87,[1]令和3年度契約状況調査票!$C:$AR,34,FALSE),VLOOKUP(A87,[1]令和3年度契約状況調査票!$C:$AR,34,FALSE))))))))</f>
        <v/>
      </c>
      <c r="O87" s="21" t="str">
        <f>IF(A87="","",VLOOKUP(A87,[1]令和3年度契約状況調査票!$C:$BY,55,FALSE))</f>
        <v/>
      </c>
      <c r="P87" s="21" t="str">
        <f>IF(A87="","",IF(VLOOKUP(A87,[1]令和3年度契約状況調査票!$C:$AR,16,FALSE)="他官署で調達手続きを実施のため","×",IF(VLOOKUP(A87,[1]令和3年度契約状況調査票!$C:$AR,23,FALSE)="②同種の他の契約の予定価格を類推されるおそれがあるため公表しない","×","○")))</f>
        <v/>
      </c>
    </row>
    <row r="88" spans="1:16" s="21" customFormat="1" ht="60" customHeight="1" x14ac:dyDescent="0.15">
      <c r="A88" s="22" t="str">
        <f>IF(MAX([1]令和3年度契約状況調査票!C87:C332)&gt;=ROW()-5,ROW()-5,"")</f>
        <v/>
      </c>
      <c r="B88" s="23" t="str">
        <f>IF(A88="","",VLOOKUP(A88,[1]令和3年度契約状況調査票!$C:$AR,7,FALSE))</f>
        <v/>
      </c>
      <c r="C88" s="24" t="str">
        <f>IF(A88="","",VLOOKUP(A88,[1]令和3年度契約状況調査票!$C:$AR,8,FALSE))</f>
        <v/>
      </c>
      <c r="D88" s="25" t="str">
        <f>IF(A88="","",VLOOKUP(A88,[1]令和3年度契約状況調査票!$C:$AR,11,FALSE))</f>
        <v/>
      </c>
      <c r="E88" s="23" t="str">
        <f>IF(A88="","",VLOOKUP(A88,[1]令和3年度契約状況調査票!$C:$AR,12,FALSE))</f>
        <v/>
      </c>
      <c r="F88" s="26" t="str">
        <f>IF(A88="","",VLOOKUP(A88,[1]令和3年度契約状況調査票!$C:$AR,13,FALSE))</f>
        <v/>
      </c>
      <c r="G88" s="27" t="str">
        <f>IF(A88="","",IF(VLOOKUP(A88,[1]令和3年度契約状況調査票!$C:$AR,14,FALSE)="②一般競争入札（総合評価方式）","一般競争入札"&amp;CHAR(10)&amp;"（総合評価方式）","一般競争入札"))</f>
        <v/>
      </c>
      <c r="H88" s="28" t="str">
        <f>IF(A88="","",IF(VLOOKUP(A88,[1]令和3年度契約状況調査票!$C:$AR,16,FALSE)="他官署で調達手続きを実施のため","他官署で調達手続きを実施のため",IF(VLOOKUP(A88,[1]令和3年度契約状況調査票!$C:$AR,23,FALSE)="②同種の他の契約の予定価格を類推されるおそれがあるため公表しない","同種の他の契約の予定価格を類推されるおそれがあるため公表しない",IF(VLOOKUP(A88,[1]令和3年度契約状況調査票!$C:$AR,23,FALSE)="－","－",IF(VLOOKUP(A88,[1]令和3年度契約状況調査票!$C:$AR,9,FALSE)&lt;&gt;"",TEXT(VLOOKUP(A88,[1]令和3年度契約状況調査票!$C:$AR,16,FALSE),"#,##0円")&amp;CHAR(10)&amp;"(A)",VLOOKUP(A88,[1]令和3年度契約状況調査票!$C:$AR,16,FALSE))))))</f>
        <v/>
      </c>
      <c r="I88" s="28" t="str">
        <f>IF(A88="","",VLOOKUP(A88,[1]令和3年度契約状況調査票!$C:$AR,17,FALSE))</f>
        <v/>
      </c>
      <c r="J88" s="29" t="str">
        <f>IF(A88="","",IF(VLOOKUP(A88,[1]令和3年度契約状況調査票!$C:$AR,16,FALSE)="他官署で調達手続きを実施のため","－",IF(VLOOKUP(A88,[1]令和3年度契約状況調査票!$C:$AR,23,FALSE)="②同種の他の契約の予定価格を類推されるおそれがあるため公表しない","－",IF(VLOOKUP(A88,[1]令和3年度契約状況調査票!$C:$AR,23,FALSE)="－","－",IF(VLOOKUP(A88,[1]令和3年度契約状況調査票!$C:$AR,9,FALSE)&lt;&gt;"",TEXT(VLOOKUP(A88,[1]令和3年度契約状況調査票!$C:$AR,19,FALSE),"#.0%")&amp;CHAR(10)&amp;"(B/A×100)",VLOOKUP(A88,[1]令和3年度契約状況調査票!$C:$AR,19,FALSE))))))</f>
        <v/>
      </c>
      <c r="K88" s="30" t="str">
        <f>IF(A88="","",IF(VLOOKUP(A88,[1]令和3年度契約状況調査票!$C:$AR,29,FALSE)="①公益社団法人","公社",IF(VLOOKUP(A88,[1]令和3年度契約状況調査票!$C:$AR,29,FALSE)="②公益財団法人","公財","")))</f>
        <v/>
      </c>
      <c r="L88" s="30" t="str">
        <f>IF(A88="","",VLOOKUP(A88,[1]令和3年度契約状況調査票!$C:$AR,30,FALSE))</f>
        <v/>
      </c>
      <c r="M88" s="31" t="str">
        <f>IF(A88="","",IF(VLOOKUP(A88,[1]令和3年度契約状況調査票!$C:$AR,30,FALSE)="国所管",VLOOKUP(A88,[1]令和3年度契約状況調査票!$C:$AR,24,FALSE),""))</f>
        <v/>
      </c>
      <c r="N88" s="32" t="str">
        <f>IF(A88="","",IF(AND(P88="○",O88="分担契約/単価契約"),"単価契約"&amp;CHAR(10)&amp;"予定調達総額 "&amp;TEXT(VLOOKUP(A88,[1]令和3年度契約状況調査票!$C:$AR,18,FALSE),"#,##0円")&amp;"(B)"&amp;CHAR(10)&amp;"分担契約"&amp;CHAR(10)&amp;VLOOKUP(A88,[1]令和3年度契約状況調査票!$C:$AR,34,FALSE),IF(AND(P88="○",O88="分担契約"),"分担契約"&amp;CHAR(10)&amp;"契約総額 "&amp;TEXT(VLOOKUP(A88,[1]令和3年度契約状況調査票!$C:$AR,18,FALSE),"#,##0円")&amp;"(B)"&amp;CHAR(10)&amp;VLOOKUP(A88,[1]令和3年度契約状況調査票!$C:$AR,34,FALSE),(IF(O88="分担契約/単価契約","単価契約"&amp;CHAR(10)&amp;"予定調達総額 "&amp;TEXT(VLOOKUP(A88,[1]令和3年度契約状況調査票!$C:$AR,18,FALSE),"#,##0円")&amp;CHAR(10)&amp;"分担契約"&amp;CHAR(10)&amp;VLOOKUP(A88,[1]令和3年度契約状況調査票!$C:$AR,34,FALSE),IF(O88="分担契約","分担契約"&amp;CHAR(10)&amp;"契約総額 "&amp;TEXT(VLOOKUP(A88,[1]令和3年度契約状況調査票!$C:$AR,18,FALSE),"#,##0円")&amp;CHAR(10)&amp;VLOOKUP(A88,[1]令和3年度契約状況調査票!$C:$AR,34,FALSE),IF(O88="単価契約","単価契約"&amp;CHAR(10)&amp;"予定調達総額 "&amp;TEXT(VLOOKUP(A88,[1]令和3年度契約状況調査票!$C:$AR,18,FALSE),"#,##0円")&amp;CHAR(10)&amp;VLOOKUP(A88,[1]令和3年度契約状況調査票!$C:$AR,34,FALSE),VLOOKUP(A88,[1]令和3年度契約状況調査票!$C:$AR,34,FALSE))))))))</f>
        <v/>
      </c>
      <c r="O88" s="21" t="str">
        <f>IF(A88="","",VLOOKUP(A88,[1]令和3年度契約状況調査票!$C:$BY,55,FALSE))</f>
        <v/>
      </c>
      <c r="P88" s="21" t="str">
        <f>IF(A88="","",IF(VLOOKUP(A88,[1]令和3年度契約状況調査票!$C:$AR,16,FALSE)="他官署で調達手続きを実施のため","×",IF(VLOOKUP(A88,[1]令和3年度契約状況調査票!$C:$AR,23,FALSE)="②同種の他の契約の予定価格を類推されるおそれがあるため公表しない","×","○")))</f>
        <v/>
      </c>
    </row>
    <row r="89" spans="1:16" s="21" customFormat="1" ht="60" customHeight="1" x14ac:dyDescent="0.15">
      <c r="A89" s="22" t="str">
        <f>IF(MAX([1]令和3年度契約状況調査票!C88:C333)&gt;=ROW()-5,ROW()-5,"")</f>
        <v/>
      </c>
      <c r="B89" s="23" t="str">
        <f>IF(A89="","",VLOOKUP(A89,[1]令和3年度契約状況調査票!$C:$AR,7,FALSE))</f>
        <v/>
      </c>
      <c r="C89" s="24" t="str">
        <f>IF(A89="","",VLOOKUP(A89,[1]令和3年度契約状況調査票!$C:$AR,8,FALSE))</f>
        <v/>
      </c>
      <c r="D89" s="25" t="str">
        <f>IF(A89="","",VLOOKUP(A89,[1]令和3年度契約状況調査票!$C:$AR,11,FALSE))</f>
        <v/>
      </c>
      <c r="E89" s="23" t="str">
        <f>IF(A89="","",VLOOKUP(A89,[1]令和3年度契約状況調査票!$C:$AR,12,FALSE))</f>
        <v/>
      </c>
      <c r="F89" s="26" t="str">
        <f>IF(A89="","",VLOOKUP(A89,[1]令和3年度契約状況調査票!$C:$AR,13,FALSE))</f>
        <v/>
      </c>
      <c r="G89" s="27" t="str">
        <f>IF(A89="","",IF(VLOOKUP(A89,[1]令和3年度契約状況調査票!$C:$AR,14,FALSE)="②一般競争入札（総合評価方式）","一般競争入札"&amp;CHAR(10)&amp;"（総合評価方式）","一般競争入札"))</f>
        <v/>
      </c>
      <c r="H89" s="28" t="str">
        <f>IF(A89="","",IF(VLOOKUP(A89,[1]令和3年度契約状況調査票!$C:$AR,16,FALSE)="他官署で調達手続きを実施のため","他官署で調達手続きを実施のため",IF(VLOOKUP(A89,[1]令和3年度契約状況調査票!$C:$AR,23,FALSE)="②同種の他の契約の予定価格を類推されるおそれがあるため公表しない","同種の他の契約の予定価格を類推されるおそれがあるため公表しない",IF(VLOOKUP(A89,[1]令和3年度契約状況調査票!$C:$AR,23,FALSE)="－","－",IF(VLOOKUP(A89,[1]令和3年度契約状況調査票!$C:$AR,9,FALSE)&lt;&gt;"",TEXT(VLOOKUP(A89,[1]令和3年度契約状況調査票!$C:$AR,16,FALSE),"#,##0円")&amp;CHAR(10)&amp;"(A)",VLOOKUP(A89,[1]令和3年度契約状況調査票!$C:$AR,16,FALSE))))))</f>
        <v/>
      </c>
      <c r="I89" s="28" t="str">
        <f>IF(A89="","",VLOOKUP(A89,[1]令和3年度契約状況調査票!$C:$AR,17,FALSE))</f>
        <v/>
      </c>
      <c r="J89" s="29" t="str">
        <f>IF(A89="","",IF(VLOOKUP(A89,[1]令和3年度契約状況調査票!$C:$AR,16,FALSE)="他官署で調達手続きを実施のため","－",IF(VLOOKUP(A89,[1]令和3年度契約状況調査票!$C:$AR,23,FALSE)="②同種の他の契約の予定価格を類推されるおそれがあるため公表しない","－",IF(VLOOKUP(A89,[1]令和3年度契約状況調査票!$C:$AR,23,FALSE)="－","－",IF(VLOOKUP(A89,[1]令和3年度契約状況調査票!$C:$AR,9,FALSE)&lt;&gt;"",TEXT(VLOOKUP(A89,[1]令和3年度契約状況調査票!$C:$AR,19,FALSE),"#.0%")&amp;CHAR(10)&amp;"(B/A×100)",VLOOKUP(A89,[1]令和3年度契約状況調査票!$C:$AR,19,FALSE))))))</f>
        <v/>
      </c>
      <c r="K89" s="30" t="str">
        <f>IF(A89="","",IF(VLOOKUP(A89,[1]令和3年度契約状況調査票!$C:$AR,29,FALSE)="①公益社団法人","公社",IF(VLOOKUP(A89,[1]令和3年度契約状況調査票!$C:$AR,29,FALSE)="②公益財団法人","公財","")))</f>
        <v/>
      </c>
      <c r="L89" s="30" t="str">
        <f>IF(A89="","",VLOOKUP(A89,[1]令和3年度契約状況調査票!$C:$AR,30,FALSE))</f>
        <v/>
      </c>
      <c r="M89" s="31" t="str">
        <f>IF(A89="","",IF(VLOOKUP(A89,[1]令和3年度契約状況調査票!$C:$AR,30,FALSE)="国所管",VLOOKUP(A89,[1]令和3年度契約状況調査票!$C:$AR,24,FALSE),""))</f>
        <v/>
      </c>
      <c r="N89" s="32" t="str">
        <f>IF(A89="","",IF(AND(P89="○",O89="分担契約/単価契約"),"単価契約"&amp;CHAR(10)&amp;"予定調達総額 "&amp;TEXT(VLOOKUP(A89,[1]令和3年度契約状況調査票!$C:$AR,18,FALSE),"#,##0円")&amp;"(B)"&amp;CHAR(10)&amp;"分担契約"&amp;CHAR(10)&amp;VLOOKUP(A89,[1]令和3年度契約状況調査票!$C:$AR,34,FALSE),IF(AND(P89="○",O89="分担契約"),"分担契約"&amp;CHAR(10)&amp;"契約総額 "&amp;TEXT(VLOOKUP(A89,[1]令和3年度契約状況調査票!$C:$AR,18,FALSE),"#,##0円")&amp;"(B)"&amp;CHAR(10)&amp;VLOOKUP(A89,[1]令和3年度契約状況調査票!$C:$AR,34,FALSE),(IF(O89="分担契約/単価契約","単価契約"&amp;CHAR(10)&amp;"予定調達総額 "&amp;TEXT(VLOOKUP(A89,[1]令和3年度契約状況調査票!$C:$AR,18,FALSE),"#,##0円")&amp;CHAR(10)&amp;"分担契約"&amp;CHAR(10)&amp;VLOOKUP(A89,[1]令和3年度契約状況調査票!$C:$AR,34,FALSE),IF(O89="分担契約","分担契約"&amp;CHAR(10)&amp;"契約総額 "&amp;TEXT(VLOOKUP(A89,[1]令和3年度契約状況調査票!$C:$AR,18,FALSE),"#,##0円")&amp;CHAR(10)&amp;VLOOKUP(A89,[1]令和3年度契約状況調査票!$C:$AR,34,FALSE),IF(O89="単価契約","単価契約"&amp;CHAR(10)&amp;"予定調達総額 "&amp;TEXT(VLOOKUP(A89,[1]令和3年度契約状況調査票!$C:$AR,18,FALSE),"#,##0円")&amp;CHAR(10)&amp;VLOOKUP(A89,[1]令和3年度契約状況調査票!$C:$AR,34,FALSE),VLOOKUP(A89,[1]令和3年度契約状況調査票!$C:$AR,34,FALSE))))))))</f>
        <v/>
      </c>
      <c r="O89" s="21" t="str">
        <f>IF(A89="","",VLOOKUP(A89,[1]令和3年度契約状況調査票!$C:$BY,55,FALSE))</f>
        <v/>
      </c>
      <c r="P89" s="21" t="str">
        <f>IF(A89="","",IF(VLOOKUP(A89,[1]令和3年度契約状況調査票!$C:$AR,16,FALSE)="他官署で調達手続きを実施のため","×",IF(VLOOKUP(A89,[1]令和3年度契約状況調査票!$C:$AR,23,FALSE)="②同種の他の契約の予定価格を類推されるおそれがあるため公表しない","×","○")))</f>
        <v/>
      </c>
    </row>
    <row r="90" spans="1:16" s="21" customFormat="1" ht="60" customHeight="1" x14ac:dyDescent="0.15">
      <c r="A90" s="22" t="str">
        <f>IF(MAX([1]令和3年度契約状況調査票!C89:C334)&gt;=ROW()-5,ROW()-5,"")</f>
        <v/>
      </c>
      <c r="B90" s="23" t="str">
        <f>IF(A90="","",VLOOKUP(A90,[1]令和3年度契約状況調査票!$C:$AR,7,FALSE))</f>
        <v/>
      </c>
      <c r="C90" s="24" t="str">
        <f>IF(A90="","",VLOOKUP(A90,[1]令和3年度契約状況調査票!$C:$AR,8,FALSE))</f>
        <v/>
      </c>
      <c r="D90" s="25" t="str">
        <f>IF(A90="","",VLOOKUP(A90,[1]令和3年度契約状況調査票!$C:$AR,11,FALSE))</f>
        <v/>
      </c>
      <c r="E90" s="23" t="str">
        <f>IF(A90="","",VLOOKUP(A90,[1]令和3年度契約状況調査票!$C:$AR,12,FALSE))</f>
        <v/>
      </c>
      <c r="F90" s="26" t="str">
        <f>IF(A90="","",VLOOKUP(A90,[1]令和3年度契約状況調査票!$C:$AR,13,FALSE))</f>
        <v/>
      </c>
      <c r="G90" s="27" t="str">
        <f>IF(A90="","",IF(VLOOKUP(A90,[1]令和3年度契約状況調査票!$C:$AR,14,FALSE)="②一般競争入札（総合評価方式）","一般競争入札"&amp;CHAR(10)&amp;"（総合評価方式）","一般競争入札"))</f>
        <v/>
      </c>
      <c r="H90" s="28" t="str">
        <f>IF(A90="","",IF(VLOOKUP(A90,[1]令和3年度契約状況調査票!$C:$AR,16,FALSE)="他官署で調達手続きを実施のため","他官署で調達手続きを実施のため",IF(VLOOKUP(A90,[1]令和3年度契約状況調査票!$C:$AR,23,FALSE)="②同種の他の契約の予定価格を類推されるおそれがあるため公表しない","同種の他の契約の予定価格を類推されるおそれがあるため公表しない",IF(VLOOKUP(A90,[1]令和3年度契約状況調査票!$C:$AR,23,FALSE)="－","－",IF(VLOOKUP(A90,[1]令和3年度契約状況調査票!$C:$AR,9,FALSE)&lt;&gt;"",TEXT(VLOOKUP(A90,[1]令和3年度契約状況調査票!$C:$AR,16,FALSE),"#,##0円")&amp;CHAR(10)&amp;"(A)",VLOOKUP(A90,[1]令和3年度契約状況調査票!$C:$AR,16,FALSE))))))</f>
        <v/>
      </c>
      <c r="I90" s="28" t="str">
        <f>IF(A90="","",VLOOKUP(A90,[1]令和3年度契約状況調査票!$C:$AR,17,FALSE))</f>
        <v/>
      </c>
      <c r="J90" s="29" t="str">
        <f>IF(A90="","",IF(VLOOKUP(A90,[1]令和3年度契約状況調査票!$C:$AR,16,FALSE)="他官署で調達手続きを実施のため","－",IF(VLOOKUP(A90,[1]令和3年度契約状況調査票!$C:$AR,23,FALSE)="②同種の他の契約の予定価格を類推されるおそれがあるため公表しない","－",IF(VLOOKUP(A90,[1]令和3年度契約状況調査票!$C:$AR,23,FALSE)="－","－",IF(VLOOKUP(A90,[1]令和3年度契約状況調査票!$C:$AR,9,FALSE)&lt;&gt;"",TEXT(VLOOKUP(A90,[1]令和3年度契約状況調査票!$C:$AR,19,FALSE),"#.0%")&amp;CHAR(10)&amp;"(B/A×100)",VLOOKUP(A90,[1]令和3年度契約状況調査票!$C:$AR,19,FALSE))))))</f>
        <v/>
      </c>
      <c r="K90" s="30" t="str">
        <f>IF(A90="","",IF(VLOOKUP(A90,[1]令和3年度契約状況調査票!$C:$AR,29,FALSE)="①公益社団法人","公社",IF(VLOOKUP(A90,[1]令和3年度契約状況調査票!$C:$AR,29,FALSE)="②公益財団法人","公財","")))</f>
        <v/>
      </c>
      <c r="L90" s="30" t="str">
        <f>IF(A90="","",VLOOKUP(A90,[1]令和3年度契約状況調査票!$C:$AR,30,FALSE))</f>
        <v/>
      </c>
      <c r="M90" s="31" t="str">
        <f>IF(A90="","",IF(VLOOKUP(A90,[1]令和3年度契約状況調査票!$C:$AR,30,FALSE)="国所管",VLOOKUP(A90,[1]令和3年度契約状況調査票!$C:$AR,24,FALSE),""))</f>
        <v/>
      </c>
      <c r="N90" s="32" t="str">
        <f>IF(A90="","",IF(AND(P90="○",O90="分担契約/単価契約"),"単価契約"&amp;CHAR(10)&amp;"予定調達総額 "&amp;TEXT(VLOOKUP(A90,[1]令和3年度契約状況調査票!$C:$AR,18,FALSE),"#,##0円")&amp;"(B)"&amp;CHAR(10)&amp;"分担契約"&amp;CHAR(10)&amp;VLOOKUP(A90,[1]令和3年度契約状況調査票!$C:$AR,34,FALSE),IF(AND(P90="○",O90="分担契約"),"分担契約"&amp;CHAR(10)&amp;"契約総額 "&amp;TEXT(VLOOKUP(A90,[1]令和3年度契約状況調査票!$C:$AR,18,FALSE),"#,##0円")&amp;"(B)"&amp;CHAR(10)&amp;VLOOKUP(A90,[1]令和3年度契約状況調査票!$C:$AR,34,FALSE),(IF(O90="分担契約/単価契約","単価契約"&amp;CHAR(10)&amp;"予定調達総額 "&amp;TEXT(VLOOKUP(A90,[1]令和3年度契約状況調査票!$C:$AR,18,FALSE),"#,##0円")&amp;CHAR(10)&amp;"分担契約"&amp;CHAR(10)&amp;VLOOKUP(A90,[1]令和3年度契約状況調査票!$C:$AR,34,FALSE),IF(O90="分担契約","分担契約"&amp;CHAR(10)&amp;"契約総額 "&amp;TEXT(VLOOKUP(A90,[1]令和3年度契約状況調査票!$C:$AR,18,FALSE),"#,##0円")&amp;CHAR(10)&amp;VLOOKUP(A90,[1]令和3年度契約状況調査票!$C:$AR,34,FALSE),IF(O90="単価契約","単価契約"&amp;CHAR(10)&amp;"予定調達総額 "&amp;TEXT(VLOOKUP(A90,[1]令和3年度契約状況調査票!$C:$AR,18,FALSE),"#,##0円")&amp;CHAR(10)&amp;VLOOKUP(A90,[1]令和3年度契約状況調査票!$C:$AR,34,FALSE),VLOOKUP(A90,[1]令和3年度契約状況調査票!$C:$AR,34,FALSE))))))))</f>
        <v/>
      </c>
      <c r="O90" s="21" t="str">
        <f>IF(A90="","",VLOOKUP(A90,[1]令和3年度契約状況調査票!$C:$BY,55,FALSE))</f>
        <v/>
      </c>
      <c r="P90" s="21" t="str">
        <f>IF(A90="","",IF(VLOOKUP(A90,[1]令和3年度契約状況調査票!$C:$AR,16,FALSE)="他官署で調達手続きを実施のため","×",IF(VLOOKUP(A90,[1]令和3年度契約状況調査票!$C:$AR,23,FALSE)="②同種の他の契約の予定価格を類推されるおそれがあるため公表しない","×","○")))</f>
        <v/>
      </c>
    </row>
    <row r="91" spans="1:16" s="21" customFormat="1" ht="60" customHeight="1" x14ac:dyDescent="0.15">
      <c r="A91" s="22" t="str">
        <f>IF(MAX([1]令和3年度契約状況調査票!C90:C335)&gt;=ROW()-5,ROW()-5,"")</f>
        <v/>
      </c>
      <c r="B91" s="23" t="str">
        <f>IF(A91="","",VLOOKUP(A91,[1]令和3年度契約状況調査票!$C:$AR,7,FALSE))</f>
        <v/>
      </c>
      <c r="C91" s="24" t="str">
        <f>IF(A91="","",VLOOKUP(A91,[1]令和3年度契約状況調査票!$C:$AR,8,FALSE))</f>
        <v/>
      </c>
      <c r="D91" s="25" t="str">
        <f>IF(A91="","",VLOOKUP(A91,[1]令和3年度契約状況調査票!$C:$AR,11,FALSE))</f>
        <v/>
      </c>
      <c r="E91" s="23" t="str">
        <f>IF(A91="","",VLOOKUP(A91,[1]令和3年度契約状況調査票!$C:$AR,12,FALSE))</f>
        <v/>
      </c>
      <c r="F91" s="26" t="str">
        <f>IF(A91="","",VLOOKUP(A91,[1]令和3年度契約状況調査票!$C:$AR,13,FALSE))</f>
        <v/>
      </c>
      <c r="G91" s="27" t="str">
        <f>IF(A91="","",IF(VLOOKUP(A91,[1]令和3年度契約状況調査票!$C:$AR,14,FALSE)="②一般競争入札（総合評価方式）","一般競争入札"&amp;CHAR(10)&amp;"（総合評価方式）","一般競争入札"))</f>
        <v/>
      </c>
      <c r="H91" s="28" t="str">
        <f>IF(A91="","",IF(VLOOKUP(A91,[1]令和3年度契約状況調査票!$C:$AR,16,FALSE)="他官署で調達手続きを実施のため","他官署で調達手続きを実施のため",IF(VLOOKUP(A91,[1]令和3年度契約状況調査票!$C:$AR,23,FALSE)="②同種の他の契約の予定価格を類推されるおそれがあるため公表しない","同種の他の契約の予定価格を類推されるおそれがあるため公表しない",IF(VLOOKUP(A91,[1]令和3年度契約状況調査票!$C:$AR,23,FALSE)="－","－",IF(VLOOKUP(A91,[1]令和3年度契約状況調査票!$C:$AR,9,FALSE)&lt;&gt;"",TEXT(VLOOKUP(A91,[1]令和3年度契約状況調査票!$C:$AR,16,FALSE),"#,##0円")&amp;CHAR(10)&amp;"(A)",VLOOKUP(A91,[1]令和3年度契約状況調査票!$C:$AR,16,FALSE))))))</f>
        <v/>
      </c>
      <c r="I91" s="28" t="str">
        <f>IF(A91="","",VLOOKUP(A91,[1]令和3年度契約状況調査票!$C:$AR,17,FALSE))</f>
        <v/>
      </c>
      <c r="J91" s="29" t="str">
        <f>IF(A91="","",IF(VLOOKUP(A91,[1]令和3年度契約状況調査票!$C:$AR,16,FALSE)="他官署で調達手続きを実施のため","－",IF(VLOOKUP(A91,[1]令和3年度契約状況調査票!$C:$AR,23,FALSE)="②同種の他の契約の予定価格を類推されるおそれがあるため公表しない","－",IF(VLOOKUP(A91,[1]令和3年度契約状況調査票!$C:$AR,23,FALSE)="－","－",IF(VLOOKUP(A91,[1]令和3年度契約状況調査票!$C:$AR,9,FALSE)&lt;&gt;"",TEXT(VLOOKUP(A91,[1]令和3年度契約状況調査票!$C:$AR,19,FALSE),"#.0%")&amp;CHAR(10)&amp;"(B/A×100)",VLOOKUP(A91,[1]令和3年度契約状況調査票!$C:$AR,19,FALSE))))))</f>
        <v/>
      </c>
      <c r="K91" s="30" t="str">
        <f>IF(A91="","",IF(VLOOKUP(A91,[1]令和3年度契約状況調査票!$C:$AR,29,FALSE)="①公益社団法人","公社",IF(VLOOKUP(A91,[1]令和3年度契約状況調査票!$C:$AR,29,FALSE)="②公益財団法人","公財","")))</f>
        <v/>
      </c>
      <c r="L91" s="30" t="str">
        <f>IF(A91="","",VLOOKUP(A91,[1]令和3年度契約状況調査票!$C:$AR,30,FALSE))</f>
        <v/>
      </c>
      <c r="M91" s="31" t="str">
        <f>IF(A91="","",IF(VLOOKUP(A91,[1]令和3年度契約状況調査票!$C:$AR,30,FALSE)="国所管",VLOOKUP(A91,[1]令和3年度契約状況調査票!$C:$AR,24,FALSE),""))</f>
        <v/>
      </c>
      <c r="N91" s="32" t="str">
        <f>IF(A91="","",IF(AND(P91="○",O91="分担契約/単価契約"),"単価契約"&amp;CHAR(10)&amp;"予定調達総額 "&amp;TEXT(VLOOKUP(A91,[1]令和3年度契約状況調査票!$C:$AR,18,FALSE),"#,##0円")&amp;"(B)"&amp;CHAR(10)&amp;"分担契約"&amp;CHAR(10)&amp;VLOOKUP(A91,[1]令和3年度契約状況調査票!$C:$AR,34,FALSE),IF(AND(P91="○",O91="分担契約"),"分担契約"&amp;CHAR(10)&amp;"契約総額 "&amp;TEXT(VLOOKUP(A91,[1]令和3年度契約状況調査票!$C:$AR,18,FALSE),"#,##0円")&amp;"(B)"&amp;CHAR(10)&amp;VLOOKUP(A91,[1]令和3年度契約状況調査票!$C:$AR,34,FALSE),(IF(O91="分担契約/単価契約","単価契約"&amp;CHAR(10)&amp;"予定調達総額 "&amp;TEXT(VLOOKUP(A91,[1]令和3年度契約状況調査票!$C:$AR,18,FALSE),"#,##0円")&amp;CHAR(10)&amp;"分担契約"&amp;CHAR(10)&amp;VLOOKUP(A91,[1]令和3年度契約状況調査票!$C:$AR,34,FALSE),IF(O91="分担契約","分担契約"&amp;CHAR(10)&amp;"契約総額 "&amp;TEXT(VLOOKUP(A91,[1]令和3年度契約状況調査票!$C:$AR,18,FALSE),"#,##0円")&amp;CHAR(10)&amp;VLOOKUP(A91,[1]令和3年度契約状況調査票!$C:$AR,34,FALSE),IF(O91="単価契約","単価契約"&amp;CHAR(10)&amp;"予定調達総額 "&amp;TEXT(VLOOKUP(A91,[1]令和3年度契約状況調査票!$C:$AR,18,FALSE),"#,##0円")&amp;CHAR(10)&amp;VLOOKUP(A91,[1]令和3年度契約状況調査票!$C:$AR,34,FALSE),VLOOKUP(A91,[1]令和3年度契約状況調査票!$C:$AR,34,FALSE))))))))</f>
        <v/>
      </c>
      <c r="O91" s="21" t="str">
        <f>IF(A91="","",VLOOKUP(A91,[1]令和3年度契約状況調査票!$C:$BY,55,FALSE))</f>
        <v/>
      </c>
      <c r="P91" s="21" t="str">
        <f>IF(A91="","",IF(VLOOKUP(A91,[1]令和3年度契約状況調査票!$C:$AR,16,FALSE)="他官署で調達手続きを実施のため","×",IF(VLOOKUP(A91,[1]令和3年度契約状況調査票!$C:$AR,23,FALSE)="②同種の他の契約の予定価格を類推されるおそれがあるため公表しない","×","○")))</f>
        <v/>
      </c>
    </row>
    <row r="92" spans="1:16" s="21" customFormat="1" ht="60" customHeight="1" x14ac:dyDescent="0.15">
      <c r="A92" s="22" t="str">
        <f>IF(MAX([1]令和3年度契約状況調査票!C91:C336)&gt;=ROW()-5,ROW()-5,"")</f>
        <v/>
      </c>
      <c r="B92" s="23" t="str">
        <f>IF(A92="","",VLOOKUP(A92,[1]令和3年度契約状況調査票!$C:$AR,7,FALSE))</f>
        <v/>
      </c>
      <c r="C92" s="24" t="str">
        <f>IF(A92="","",VLOOKUP(A92,[1]令和3年度契約状況調査票!$C:$AR,8,FALSE))</f>
        <v/>
      </c>
      <c r="D92" s="25" t="str">
        <f>IF(A92="","",VLOOKUP(A92,[1]令和3年度契約状況調査票!$C:$AR,11,FALSE))</f>
        <v/>
      </c>
      <c r="E92" s="23" t="str">
        <f>IF(A92="","",VLOOKUP(A92,[1]令和3年度契約状況調査票!$C:$AR,12,FALSE))</f>
        <v/>
      </c>
      <c r="F92" s="26" t="str">
        <f>IF(A92="","",VLOOKUP(A92,[1]令和3年度契約状況調査票!$C:$AR,13,FALSE))</f>
        <v/>
      </c>
      <c r="G92" s="27" t="str">
        <f>IF(A92="","",IF(VLOOKUP(A92,[1]令和3年度契約状況調査票!$C:$AR,14,FALSE)="②一般競争入札（総合評価方式）","一般競争入札"&amp;CHAR(10)&amp;"（総合評価方式）","一般競争入札"))</f>
        <v/>
      </c>
      <c r="H92" s="28" t="str">
        <f>IF(A92="","",IF(VLOOKUP(A92,[1]令和3年度契約状況調査票!$C:$AR,16,FALSE)="他官署で調達手続きを実施のため","他官署で調達手続きを実施のため",IF(VLOOKUP(A92,[1]令和3年度契約状況調査票!$C:$AR,23,FALSE)="②同種の他の契約の予定価格を類推されるおそれがあるため公表しない","同種の他の契約の予定価格を類推されるおそれがあるため公表しない",IF(VLOOKUP(A92,[1]令和3年度契約状況調査票!$C:$AR,23,FALSE)="－","－",IF(VLOOKUP(A92,[1]令和3年度契約状況調査票!$C:$AR,9,FALSE)&lt;&gt;"",TEXT(VLOOKUP(A92,[1]令和3年度契約状況調査票!$C:$AR,16,FALSE),"#,##0円")&amp;CHAR(10)&amp;"(A)",VLOOKUP(A92,[1]令和3年度契約状況調査票!$C:$AR,16,FALSE))))))</f>
        <v/>
      </c>
      <c r="I92" s="28" t="str">
        <f>IF(A92="","",VLOOKUP(A92,[1]令和3年度契約状況調査票!$C:$AR,17,FALSE))</f>
        <v/>
      </c>
      <c r="J92" s="29" t="str">
        <f>IF(A92="","",IF(VLOOKUP(A92,[1]令和3年度契約状況調査票!$C:$AR,16,FALSE)="他官署で調達手続きを実施のため","－",IF(VLOOKUP(A92,[1]令和3年度契約状況調査票!$C:$AR,23,FALSE)="②同種の他の契約の予定価格を類推されるおそれがあるため公表しない","－",IF(VLOOKUP(A92,[1]令和3年度契約状況調査票!$C:$AR,23,FALSE)="－","－",IF(VLOOKUP(A92,[1]令和3年度契約状況調査票!$C:$AR,9,FALSE)&lt;&gt;"",TEXT(VLOOKUP(A92,[1]令和3年度契約状況調査票!$C:$AR,19,FALSE),"#.0%")&amp;CHAR(10)&amp;"(B/A×100)",VLOOKUP(A92,[1]令和3年度契約状況調査票!$C:$AR,19,FALSE))))))</f>
        <v/>
      </c>
      <c r="K92" s="30" t="str">
        <f>IF(A92="","",IF(VLOOKUP(A92,[1]令和3年度契約状況調査票!$C:$AR,29,FALSE)="①公益社団法人","公社",IF(VLOOKUP(A92,[1]令和3年度契約状況調査票!$C:$AR,29,FALSE)="②公益財団法人","公財","")))</f>
        <v/>
      </c>
      <c r="L92" s="30" t="str">
        <f>IF(A92="","",VLOOKUP(A92,[1]令和3年度契約状況調査票!$C:$AR,30,FALSE))</f>
        <v/>
      </c>
      <c r="M92" s="31" t="str">
        <f>IF(A92="","",IF(VLOOKUP(A92,[1]令和3年度契約状況調査票!$C:$AR,30,FALSE)="国所管",VLOOKUP(A92,[1]令和3年度契約状況調査票!$C:$AR,24,FALSE),""))</f>
        <v/>
      </c>
      <c r="N92" s="32" t="str">
        <f>IF(A92="","",IF(AND(P92="○",O92="分担契約/単価契約"),"単価契約"&amp;CHAR(10)&amp;"予定調達総額 "&amp;TEXT(VLOOKUP(A92,[1]令和3年度契約状況調査票!$C:$AR,18,FALSE),"#,##0円")&amp;"(B)"&amp;CHAR(10)&amp;"分担契約"&amp;CHAR(10)&amp;VLOOKUP(A92,[1]令和3年度契約状況調査票!$C:$AR,34,FALSE),IF(AND(P92="○",O92="分担契約"),"分担契約"&amp;CHAR(10)&amp;"契約総額 "&amp;TEXT(VLOOKUP(A92,[1]令和3年度契約状況調査票!$C:$AR,18,FALSE),"#,##0円")&amp;"(B)"&amp;CHAR(10)&amp;VLOOKUP(A92,[1]令和3年度契約状況調査票!$C:$AR,34,FALSE),(IF(O92="分担契約/単価契約","単価契約"&amp;CHAR(10)&amp;"予定調達総額 "&amp;TEXT(VLOOKUP(A92,[1]令和3年度契約状況調査票!$C:$AR,18,FALSE),"#,##0円")&amp;CHAR(10)&amp;"分担契約"&amp;CHAR(10)&amp;VLOOKUP(A92,[1]令和3年度契約状況調査票!$C:$AR,34,FALSE),IF(O92="分担契約","分担契約"&amp;CHAR(10)&amp;"契約総額 "&amp;TEXT(VLOOKUP(A92,[1]令和3年度契約状況調査票!$C:$AR,18,FALSE),"#,##0円")&amp;CHAR(10)&amp;VLOOKUP(A92,[1]令和3年度契約状況調査票!$C:$AR,34,FALSE),IF(O92="単価契約","単価契約"&amp;CHAR(10)&amp;"予定調達総額 "&amp;TEXT(VLOOKUP(A92,[1]令和3年度契約状況調査票!$C:$AR,18,FALSE),"#,##0円")&amp;CHAR(10)&amp;VLOOKUP(A92,[1]令和3年度契約状況調査票!$C:$AR,34,FALSE),VLOOKUP(A92,[1]令和3年度契約状況調査票!$C:$AR,34,FALSE))))))))</f>
        <v/>
      </c>
      <c r="O92" s="21" t="str">
        <f>IF(A92="","",VLOOKUP(A92,[1]令和3年度契約状況調査票!$C:$BY,55,FALSE))</f>
        <v/>
      </c>
      <c r="P92" s="21" t="str">
        <f>IF(A92="","",IF(VLOOKUP(A92,[1]令和3年度契約状況調査票!$C:$AR,16,FALSE)="他官署で調達手続きを実施のため","×",IF(VLOOKUP(A92,[1]令和3年度契約状況調査票!$C:$AR,23,FALSE)="②同種の他の契約の予定価格を類推されるおそれがあるため公表しない","×","○")))</f>
        <v/>
      </c>
    </row>
    <row r="93" spans="1:16" s="21" customFormat="1" ht="60" customHeight="1" x14ac:dyDescent="0.15">
      <c r="A93" s="22" t="str">
        <f>IF(MAX([1]令和3年度契約状況調査票!C92:C337)&gt;=ROW()-5,ROW()-5,"")</f>
        <v/>
      </c>
      <c r="B93" s="23" t="str">
        <f>IF(A93="","",VLOOKUP(A93,[1]令和3年度契約状況調査票!$C:$AR,7,FALSE))</f>
        <v/>
      </c>
      <c r="C93" s="24" t="str">
        <f>IF(A93="","",VLOOKUP(A93,[1]令和3年度契約状況調査票!$C:$AR,8,FALSE))</f>
        <v/>
      </c>
      <c r="D93" s="25" t="str">
        <f>IF(A93="","",VLOOKUP(A93,[1]令和3年度契約状況調査票!$C:$AR,11,FALSE))</f>
        <v/>
      </c>
      <c r="E93" s="23" t="str">
        <f>IF(A93="","",VLOOKUP(A93,[1]令和3年度契約状況調査票!$C:$AR,12,FALSE))</f>
        <v/>
      </c>
      <c r="F93" s="26" t="str">
        <f>IF(A93="","",VLOOKUP(A93,[1]令和3年度契約状況調査票!$C:$AR,13,FALSE))</f>
        <v/>
      </c>
      <c r="G93" s="27" t="str">
        <f>IF(A93="","",IF(VLOOKUP(A93,[1]令和3年度契約状況調査票!$C:$AR,14,FALSE)="②一般競争入札（総合評価方式）","一般競争入札"&amp;CHAR(10)&amp;"（総合評価方式）","一般競争入札"))</f>
        <v/>
      </c>
      <c r="H93" s="28" t="str">
        <f>IF(A93="","",IF(VLOOKUP(A93,[1]令和3年度契約状況調査票!$C:$AR,16,FALSE)="他官署で調達手続きを実施のため","他官署で調達手続きを実施のため",IF(VLOOKUP(A93,[1]令和3年度契約状況調査票!$C:$AR,23,FALSE)="②同種の他の契約の予定価格を類推されるおそれがあるため公表しない","同種の他の契約の予定価格を類推されるおそれがあるため公表しない",IF(VLOOKUP(A93,[1]令和3年度契約状況調査票!$C:$AR,23,FALSE)="－","－",IF(VLOOKUP(A93,[1]令和3年度契約状況調査票!$C:$AR,9,FALSE)&lt;&gt;"",TEXT(VLOOKUP(A93,[1]令和3年度契約状況調査票!$C:$AR,16,FALSE),"#,##0円")&amp;CHAR(10)&amp;"(A)",VLOOKUP(A93,[1]令和3年度契約状況調査票!$C:$AR,16,FALSE))))))</f>
        <v/>
      </c>
      <c r="I93" s="28" t="str">
        <f>IF(A93="","",VLOOKUP(A93,[1]令和3年度契約状況調査票!$C:$AR,17,FALSE))</f>
        <v/>
      </c>
      <c r="J93" s="29" t="str">
        <f>IF(A93="","",IF(VLOOKUP(A93,[1]令和3年度契約状況調査票!$C:$AR,16,FALSE)="他官署で調達手続きを実施のため","－",IF(VLOOKUP(A93,[1]令和3年度契約状況調査票!$C:$AR,23,FALSE)="②同種の他の契約の予定価格を類推されるおそれがあるため公表しない","－",IF(VLOOKUP(A93,[1]令和3年度契約状況調査票!$C:$AR,23,FALSE)="－","－",IF(VLOOKUP(A93,[1]令和3年度契約状況調査票!$C:$AR,9,FALSE)&lt;&gt;"",TEXT(VLOOKUP(A93,[1]令和3年度契約状況調査票!$C:$AR,19,FALSE),"#.0%")&amp;CHAR(10)&amp;"(B/A×100)",VLOOKUP(A93,[1]令和3年度契約状況調査票!$C:$AR,19,FALSE))))))</f>
        <v/>
      </c>
      <c r="K93" s="30" t="str">
        <f>IF(A93="","",IF(VLOOKUP(A93,[1]令和3年度契約状況調査票!$C:$AR,29,FALSE)="①公益社団法人","公社",IF(VLOOKUP(A93,[1]令和3年度契約状況調査票!$C:$AR,29,FALSE)="②公益財団法人","公財","")))</f>
        <v/>
      </c>
      <c r="L93" s="30" t="str">
        <f>IF(A93="","",VLOOKUP(A93,[1]令和3年度契約状況調査票!$C:$AR,30,FALSE))</f>
        <v/>
      </c>
      <c r="M93" s="31" t="str">
        <f>IF(A93="","",IF(VLOOKUP(A93,[1]令和3年度契約状況調査票!$C:$AR,30,FALSE)="国所管",VLOOKUP(A93,[1]令和3年度契約状況調査票!$C:$AR,24,FALSE),""))</f>
        <v/>
      </c>
      <c r="N93" s="32" t="str">
        <f>IF(A93="","",IF(AND(P93="○",O93="分担契約/単価契約"),"単価契約"&amp;CHAR(10)&amp;"予定調達総額 "&amp;TEXT(VLOOKUP(A93,[1]令和3年度契約状況調査票!$C:$AR,18,FALSE),"#,##0円")&amp;"(B)"&amp;CHAR(10)&amp;"分担契約"&amp;CHAR(10)&amp;VLOOKUP(A93,[1]令和3年度契約状況調査票!$C:$AR,34,FALSE),IF(AND(P93="○",O93="分担契約"),"分担契約"&amp;CHAR(10)&amp;"契約総額 "&amp;TEXT(VLOOKUP(A93,[1]令和3年度契約状況調査票!$C:$AR,18,FALSE),"#,##0円")&amp;"(B)"&amp;CHAR(10)&amp;VLOOKUP(A93,[1]令和3年度契約状況調査票!$C:$AR,34,FALSE),(IF(O93="分担契約/単価契約","単価契約"&amp;CHAR(10)&amp;"予定調達総額 "&amp;TEXT(VLOOKUP(A93,[1]令和3年度契約状況調査票!$C:$AR,18,FALSE),"#,##0円")&amp;CHAR(10)&amp;"分担契約"&amp;CHAR(10)&amp;VLOOKUP(A93,[1]令和3年度契約状況調査票!$C:$AR,34,FALSE),IF(O93="分担契約","分担契約"&amp;CHAR(10)&amp;"契約総額 "&amp;TEXT(VLOOKUP(A93,[1]令和3年度契約状況調査票!$C:$AR,18,FALSE),"#,##0円")&amp;CHAR(10)&amp;VLOOKUP(A93,[1]令和3年度契約状況調査票!$C:$AR,34,FALSE),IF(O93="単価契約","単価契約"&amp;CHAR(10)&amp;"予定調達総額 "&amp;TEXT(VLOOKUP(A93,[1]令和3年度契約状況調査票!$C:$AR,18,FALSE),"#,##0円")&amp;CHAR(10)&amp;VLOOKUP(A93,[1]令和3年度契約状況調査票!$C:$AR,34,FALSE),VLOOKUP(A93,[1]令和3年度契約状況調査票!$C:$AR,34,FALSE))))))))</f>
        <v/>
      </c>
      <c r="O93" s="21" t="str">
        <f>IF(A93="","",VLOOKUP(A93,[1]令和3年度契約状況調査票!$C:$BY,55,FALSE))</f>
        <v/>
      </c>
      <c r="P93" s="21" t="str">
        <f>IF(A93="","",IF(VLOOKUP(A93,[1]令和3年度契約状況調査票!$C:$AR,16,FALSE)="他官署で調達手続きを実施のため","×",IF(VLOOKUP(A93,[1]令和3年度契約状況調査票!$C:$AR,23,FALSE)="②同種の他の契約の予定価格を類推されるおそれがあるため公表しない","×","○")))</f>
        <v/>
      </c>
    </row>
    <row r="94" spans="1:16" s="21" customFormat="1" ht="60" customHeight="1" x14ac:dyDescent="0.15">
      <c r="A94" s="22" t="str">
        <f>IF(MAX([1]令和3年度契約状況調査票!C93:C338)&gt;=ROW()-5,ROW()-5,"")</f>
        <v/>
      </c>
      <c r="B94" s="23" t="str">
        <f>IF(A94="","",VLOOKUP(A94,[1]令和3年度契約状況調査票!$C:$AR,7,FALSE))</f>
        <v/>
      </c>
      <c r="C94" s="24" t="str">
        <f>IF(A94="","",VLOOKUP(A94,[1]令和3年度契約状況調査票!$C:$AR,8,FALSE))</f>
        <v/>
      </c>
      <c r="D94" s="25" t="str">
        <f>IF(A94="","",VLOOKUP(A94,[1]令和3年度契約状況調査票!$C:$AR,11,FALSE))</f>
        <v/>
      </c>
      <c r="E94" s="23" t="str">
        <f>IF(A94="","",VLOOKUP(A94,[1]令和3年度契約状況調査票!$C:$AR,12,FALSE))</f>
        <v/>
      </c>
      <c r="F94" s="26" t="str">
        <f>IF(A94="","",VLOOKUP(A94,[1]令和3年度契約状況調査票!$C:$AR,13,FALSE))</f>
        <v/>
      </c>
      <c r="G94" s="27" t="str">
        <f>IF(A94="","",IF(VLOOKUP(A94,[1]令和3年度契約状況調査票!$C:$AR,14,FALSE)="②一般競争入札（総合評価方式）","一般競争入札"&amp;CHAR(10)&amp;"（総合評価方式）","一般競争入札"))</f>
        <v/>
      </c>
      <c r="H94" s="28" t="str">
        <f>IF(A94="","",IF(VLOOKUP(A94,[1]令和3年度契約状況調査票!$C:$AR,16,FALSE)="他官署で調達手続きを実施のため","他官署で調達手続きを実施のため",IF(VLOOKUP(A94,[1]令和3年度契約状況調査票!$C:$AR,23,FALSE)="②同種の他の契約の予定価格を類推されるおそれがあるため公表しない","同種の他の契約の予定価格を類推されるおそれがあるため公表しない",IF(VLOOKUP(A94,[1]令和3年度契約状況調査票!$C:$AR,23,FALSE)="－","－",IF(VLOOKUP(A94,[1]令和3年度契約状況調査票!$C:$AR,9,FALSE)&lt;&gt;"",TEXT(VLOOKUP(A94,[1]令和3年度契約状況調査票!$C:$AR,16,FALSE),"#,##0円")&amp;CHAR(10)&amp;"(A)",VLOOKUP(A94,[1]令和3年度契約状況調査票!$C:$AR,16,FALSE))))))</f>
        <v/>
      </c>
      <c r="I94" s="28" t="str">
        <f>IF(A94="","",VLOOKUP(A94,[1]令和3年度契約状況調査票!$C:$AR,17,FALSE))</f>
        <v/>
      </c>
      <c r="J94" s="29" t="str">
        <f>IF(A94="","",IF(VLOOKUP(A94,[1]令和3年度契約状況調査票!$C:$AR,16,FALSE)="他官署で調達手続きを実施のため","－",IF(VLOOKUP(A94,[1]令和3年度契約状況調査票!$C:$AR,23,FALSE)="②同種の他の契約の予定価格を類推されるおそれがあるため公表しない","－",IF(VLOOKUP(A94,[1]令和3年度契約状況調査票!$C:$AR,23,FALSE)="－","－",IF(VLOOKUP(A94,[1]令和3年度契約状況調査票!$C:$AR,9,FALSE)&lt;&gt;"",TEXT(VLOOKUP(A94,[1]令和3年度契約状況調査票!$C:$AR,19,FALSE),"#.0%")&amp;CHAR(10)&amp;"(B/A×100)",VLOOKUP(A94,[1]令和3年度契約状況調査票!$C:$AR,19,FALSE))))))</f>
        <v/>
      </c>
      <c r="K94" s="30" t="str">
        <f>IF(A94="","",IF(VLOOKUP(A94,[1]令和3年度契約状況調査票!$C:$AR,29,FALSE)="①公益社団法人","公社",IF(VLOOKUP(A94,[1]令和3年度契約状況調査票!$C:$AR,29,FALSE)="②公益財団法人","公財","")))</f>
        <v/>
      </c>
      <c r="L94" s="30" t="str">
        <f>IF(A94="","",VLOOKUP(A94,[1]令和3年度契約状況調査票!$C:$AR,30,FALSE))</f>
        <v/>
      </c>
      <c r="M94" s="31" t="str">
        <f>IF(A94="","",IF(VLOOKUP(A94,[1]令和3年度契約状況調査票!$C:$AR,30,FALSE)="国所管",VLOOKUP(A94,[1]令和3年度契約状況調査票!$C:$AR,24,FALSE),""))</f>
        <v/>
      </c>
      <c r="N94" s="32" t="str">
        <f>IF(A94="","",IF(AND(P94="○",O94="分担契約/単価契約"),"単価契約"&amp;CHAR(10)&amp;"予定調達総額 "&amp;TEXT(VLOOKUP(A94,[1]令和3年度契約状況調査票!$C:$AR,18,FALSE),"#,##0円")&amp;"(B)"&amp;CHAR(10)&amp;"分担契約"&amp;CHAR(10)&amp;VLOOKUP(A94,[1]令和3年度契約状況調査票!$C:$AR,34,FALSE),IF(AND(P94="○",O94="分担契約"),"分担契約"&amp;CHAR(10)&amp;"契約総額 "&amp;TEXT(VLOOKUP(A94,[1]令和3年度契約状況調査票!$C:$AR,18,FALSE),"#,##0円")&amp;"(B)"&amp;CHAR(10)&amp;VLOOKUP(A94,[1]令和3年度契約状況調査票!$C:$AR,34,FALSE),(IF(O94="分担契約/単価契約","単価契約"&amp;CHAR(10)&amp;"予定調達総額 "&amp;TEXT(VLOOKUP(A94,[1]令和3年度契約状況調査票!$C:$AR,18,FALSE),"#,##0円")&amp;CHAR(10)&amp;"分担契約"&amp;CHAR(10)&amp;VLOOKUP(A94,[1]令和3年度契約状況調査票!$C:$AR,34,FALSE),IF(O94="分担契約","分担契約"&amp;CHAR(10)&amp;"契約総額 "&amp;TEXT(VLOOKUP(A94,[1]令和3年度契約状況調査票!$C:$AR,18,FALSE),"#,##0円")&amp;CHAR(10)&amp;VLOOKUP(A94,[1]令和3年度契約状況調査票!$C:$AR,34,FALSE),IF(O94="単価契約","単価契約"&amp;CHAR(10)&amp;"予定調達総額 "&amp;TEXT(VLOOKUP(A94,[1]令和3年度契約状況調査票!$C:$AR,18,FALSE),"#,##0円")&amp;CHAR(10)&amp;VLOOKUP(A94,[1]令和3年度契約状況調査票!$C:$AR,34,FALSE),VLOOKUP(A94,[1]令和3年度契約状況調査票!$C:$AR,34,FALSE))))))))</f>
        <v/>
      </c>
      <c r="O94" s="21" t="str">
        <f>IF(A94="","",VLOOKUP(A94,[1]令和3年度契約状況調査票!$C:$BY,55,FALSE))</f>
        <v/>
      </c>
      <c r="P94" s="21" t="str">
        <f>IF(A94="","",IF(VLOOKUP(A94,[1]令和3年度契約状況調査票!$C:$AR,16,FALSE)="他官署で調達手続きを実施のため","×",IF(VLOOKUP(A94,[1]令和3年度契約状況調査票!$C:$AR,23,FALSE)="②同種の他の契約の予定価格を類推されるおそれがあるため公表しない","×","○")))</f>
        <v/>
      </c>
    </row>
    <row r="95" spans="1:16" s="21" customFormat="1" ht="60" customHeight="1" x14ac:dyDescent="0.15">
      <c r="A95" s="22" t="str">
        <f>IF(MAX([1]令和3年度契約状況調査票!C94:C339)&gt;=ROW()-5,ROW()-5,"")</f>
        <v/>
      </c>
      <c r="B95" s="23" t="str">
        <f>IF(A95="","",VLOOKUP(A95,[1]令和3年度契約状況調査票!$C:$AR,7,FALSE))</f>
        <v/>
      </c>
      <c r="C95" s="24" t="str">
        <f>IF(A95="","",VLOOKUP(A95,[1]令和3年度契約状況調査票!$C:$AR,8,FALSE))</f>
        <v/>
      </c>
      <c r="D95" s="25" t="str">
        <f>IF(A95="","",VLOOKUP(A95,[1]令和3年度契約状況調査票!$C:$AR,11,FALSE))</f>
        <v/>
      </c>
      <c r="E95" s="23" t="str">
        <f>IF(A95="","",VLOOKUP(A95,[1]令和3年度契約状況調査票!$C:$AR,12,FALSE))</f>
        <v/>
      </c>
      <c r="F95" s="26" t="str">
        <f>IF(A95="","",VLOOKUP(A95,[1]令和3年度契約状況調査票!$C:$AR,13,FALSE))</f>
        <v/>
      </c>
      <c r="G95" s="27" t="str">
        <f>IF(A95="","",IF(VLOOKUP(A95,[1]令和3年度契約状況調査票!$C:$AR,14,FALSE)="②一般競争入札（総合評価方式）","一般競争入札"&amp;CHAR(10)&amp;"（総合評価方式）","一般競争入札"))</f>
        <v/>
      </c>
      <c r="H95" s="28" t="str">
        <f>IF(A95="","",IF(VLOOKUP(A95,[1]令和3年度契約状況調査票!$C:$AR,16,FALSE)="他官署で調達手続きを実施のため","他官署で調達手続きを実施のため",IF(VLOOKUP(A95,[1]令和3年度契約状況調査票!$C:$AR,23,FALSE)="②同種の他の契約の予定価格を類推されるおそれがあるため公表しない","同種の他の契約の予定価格を類推されるおそれがあるため公表しない",IF(VLOOKUP(A95,[1]令和3年度契約状況調査票!$C:$AR,23,FALSE)="－","－",IF(VLOOKUP(A95,[1]令和3年度契約状況調査票!$C:$AR,9,FALSE)&lt;&gt;"",TEXT(VLOOKUP(A95,[1]令和3年度契約状況調査票!$C:$AR,16,FALSE),"#,##0円")&amp;CHAR(10)&amp;"(A)",VLOOKUP(A95,[1]令和3年度契約状況調査票!$C:$AR,16,FALSE))))))</f>
        <v/>
      </c>
      <c r="I95" s="28" t="str">
        <f>IF(A95="","",VLOOKUP(A95,[1]令和3年度契約状況調査票!$C:$AR,17,FALSE))</f>
        <v/>
      </c>
      <c r="J95" s="29" t="str">
        <f>IF(A95="","",IF(VLOOKUP(A95,[1]令和3年度契約状況調査票!$C:$AR,16,FALSE)="他官署で調達手続きを実施のため","－",IF(VLOOKUP(A95,[1]令和3年度契約状況調査票!$C:$AR,23,FALSE)="②同種の他の契約の予定価格を類推されるおそれがあるため公表しない","－",IF(VLOOKUP(A95,[1]令和3年度契約状況調査票!$C:$AR,23,FALSE)="－","－",IF(VLOOKUP(A95,[1]令和3年度契約状況調査票!$C:$AR,9,FALSE)&lt;&gt;"",TEXT(VLOOKUP(A95,[1]令和3年度契約状況調査票!$C:$AR,19,FALSE),"#.0%")&amp;CHAR(10)&amp;"(B/A×100)",VLOOKUP(A95,[1]令和3年度契約状況調査票!$C:$AR,19,FALSE))))))</f>
        <v/>
      </c>
      <c r="K95" s="30" t="str">
        <f>IF(A95="","",IF(VLOOKUP(A95,[1]令和3年度契約状況調査票!$C:$AR,29,FALSE)="①公益社団法人","公社",IF(VLOOKUP(A95,[1]令和3年度契約状況調査票!$C:$AR,29,FALSE)="②公益財団法人","公財","")))</f>
        <v/>
      </c>
      <c r="L95" s="30" t="str">
        <f>IF(A95="","",VLOOKUP(A95,[1]令和3年度契約状況調査票!$C:$AR,30,FALSE))</f>
        <v/>
      </c>
      <c r="M95" s="31" t="str">
        <f>IF(A95="","",IF(VLOOKUP(A95,[1]令和3年度契約状況調査票!$C:$AR,30,FALSE)="国所管",VLOOKUP(A95,[1]令和3年度契約状況調査票!$C:$AR,24,FALSE),""))</f>
        <v/>
      </c>
      <c r="N95" s="32" t="str">
        <f>IF(A95="","",IF(AND(P95="○",O95="分担契約/単価契約"),"単価契約"&amp;CHAR(10)&amp;"予定調達総額 "&amp;TEXT(VLOOKUP(A95,[1]令和3年度契約状況調査票!$C:$AR,18,FALSE),"#,##0円")&amp;"(B)"&amp;CHAR(10)&amp;"分担契約"&amp;CHAR(10)&amp;VLOOKUP(A95,[1]令和3年度契約状況調査票!$C:$AR,34,FALSE),IF(AND(P95="○",O95="分担契約"),"分担契約"&amp;CHAR(10)&amp;"契約総額 "&amp;TEXT(VLOOKUP(A95,[1]令和3年度契約状況調査票!$C:$AR,18,FALSE),"#,##0円")&amp;"(B)"&amp;CHAR(10)&amp;VLOOKUP(A95,[1]令和3年度契約状況調査票!$C:$AR,34,FALSE),(IF(O95="分担契約/単価契約","単価契約"&amp;CHAR(10)&amp;"予定調達総額 "&amp;TEXT(VLOOKUP(A95,[1]令和3年度契約状況調査票!$C:$AR,18,FALSE),"#,##0円")&amp;CHAR(10)&amp;"分担契約"&amp;CHAR(10)&amp;VLOOKUP(A95,[1]令和3年度契約状況調査票!$C:$AR,34,FALSE),IF(O95="分担契約","分担契約"&amp;CHAR(10)&amp;"契約総額 "&amp;TEXT(VLOOKUP(A95,[1]令和3年度契約状況調査票!$C:$AR,18,FALSE),"#,##0円")&amp;CHAR(10)&amp;VLOOKUP(A95,[1]令和3年度契約状況調査票!$C:$AR,34,FALSE),IF(O95="単価契約","単価契約"&amp;CHAR(10)&amp;"予定調達総額 "&amp;TEXT(VLOOKUP(A95,[1]令和3年度契約状況調査票!$C:$AR,18,FALSE),"#,##0円")&amp;CHAR(10)&amp;VLOOKUP(A95,[1]令和3年度契約状況調査票!$C:$AR,34,FALSE),VLOOKUP(A95,[1]令和3年度契約状況調査票!$C:$AR,34,FALSE))))))))</f>
        <v/>
      </c>
      <c r="O95" s="21" t="str">
        <f>IF(A95="","",VLOOKUP(A95,[1]令和3年度契約状況調査票!$C:$BY,55,FALSE))</f>
        <v/>
      </c>
      <c r="P95" s="21" t="str">
        <f>IF(A95="","",IF(VLOOKUP(A95,[1]令和3年度契約状況調査票!$C:$AR,16,FALSE)="他官署で調達手続きを実施のため","×",IF(VLOOKUP(A95,[1]令和3年度契約状況調査票!$C:$AR,23,FALSE)="②同種の他の契約の予定価格を類推されるおそれがあるため公表しない","×","○")))</f>
        <v/>
      </c>
    </row>
    <row r="96" spans="1:16" s="21" customFormat="1" ht="60" customHeight="1" x14ac:dyDescent="0.15">
      <c r="A96" s="22" t="str">
        <f>IF(MAX([1]令和3年度契約状況調査票!C95:C340)&gt;=ROW()-5,ROW()-5,"")</f>
        <v/>
      </c>
      <c r="B96" s="23" t="str">
        <f>IF(A96="","",VLOOKUP(A96,[1]令和3年度契約状況調査票!$C:$AR,7,FALSE))</f>
        <v/>
      </c>
      <c r="C96" s="24" t="str">
        <f>IF(A96="","",VLOOKUP(A96,[1]令和3年度契約状況調査票!$C:$AR,8,FALSE))</f>
        <v/>
      </c>
      <c r="D96" s="25" t="str">
        <f>IF(A96="","",VLOOKUP(A96,[1]令和3年度契約状況調査票!$C:$AR,11,FALSE))</f>
        <v/>
      </c>
      <c r="E96" s="23" t="str">
        <f>IF(A96="","",VLOOKUP(A96,[1]令和3年度契約状況調査票!$C:$AR,12,FALSE))</f>
        <v/>
      </c>
      <c r="F96" s="26" t="str">
        <f>IF(A96="","",VLOOKUP(A96,[1]令和3年度契約状況調査票!$C:$AR,13,FALSE))</f>
        <v/>
      </c>
      <c r="G96" s="27" t="str">
        <f>IF(A96="","",IF(VLOOKUP(A96,[1]令和3年度契約状況調査票!$C:$AR,14,FALSE)="②一般競争入札（総合評価方式）","一般競争入札"&amp;CHAR(10)&amp;"（総合評価方式）","一般競争入札"))</f>
        <v/>
      </c>
      <c r="H96" s="28" t="str">
        <f>IF(A96="","",IF(VLOOKUP(A96,[1]令和3年度契約状況調査票!$C:$AR,16,FALSE)="他官署で調達手続きを実施のため","他官署で調達手続きを実施のため",IF(VLOOKUP(A96,[1]令和3年度契約状況調査票!$C:$AR,23,FALSE)="②同種の他の契約の予定価格を類推されるおそれがあるため公表しない","同種の他の契約の予定価格を類推されるおそれがあるため公表しない",IF(VLOOKUP(A96,[1]令和3年度契約状況調査票!$C:$AR,23,FALSE)="－","－",IF(VLOOKUP(A96,[1]令和3年度契約状況調査票!$C:$AR,9,FALSE)&lt;&gt;"",TEXT(VLOOKUP(A96,[1]令和3年度契約状況調査票!$C:$AR,16,FALSE),"#,##0円")&amp;CHAR(10)&amp;"(A)",VLOOKUP(A96,[1]令和3年度契約状況調査票!$C:$AR,16,FALSE))))))</f>
        <v/>
      </c>
      <c r="I96" s="28" t="str">
        <f>IF(A96="","",VLOOKUP(A96,[1]令和3年度契約状況調査票!$C:$AR,17,FALSE))</f>
        <v/>
      </c>
      <c r="J96" s="29" t="str">
        <f>IF(A96="","",IF(VLOOKUP(A96,[1]令和3年度契約状況調査票!$C:$AR,16,FALSE)="他官署で調達手続きを実施のため","－",IF(VLOOKUP(A96,[1]令和3年度契約状況調査票!$C:$AR,23,FALSE)="②同種の他の契約の予定価格を類推されるおそれがあるため公表しない","－",IF(VLOOKUP(A96,[1]令和3年度契約状況調査票!$C:$AR,23,FALSE)="－","－",IF(VLOOKUP(A96,[1]令和3年度契約状況調査票!$C:$AR,9,FALSE)&lt;&gt;"",TEXT(VLOOKUP(A96,[1]令和3年度契約状況調査票!$C:$AR,19,FALSE),"#.0%")&amp;CHAR(10)&amp;"(B/A×100)",VLOOKUP(A96,[1]令和3年度契約状況調査票!$C:$AR,19,FALSE))))))</f>
        <v/>
      </c>
      <c r="K96" s="30" t="str">
        <f>IF(A96="","",IF(VLOOKUP(A96,[1]令和3年度契約状況調査票!$C:$AR,29,FALSE)="①公益社団法人","公社",IF(VLOOKUP(A96,[1]令和3年度契約状況調査票!$C:$AR,29,FALSE)="②公益財団法人","公財","")))</f>
        <v/>
      </c>
      <c r="L96" s="30" t="str">
        <f>IF(A96="","",VLOOKUP(A96,[1]令和3年度契約状況調査票!$C:$AR,30,FALSE))</f>
        <v/>
      </c>
      <c r="M96" s="31" t="str">
        <f>IF(A96="","",IF(VLOOKUP(A96,[1]令和3年度契約状況調査票!$C:$AR,30,FALSE)="国所管",VLOOKUP(A96,[1]令和3年度契約状況調査票!$C:$AR,24,FALSE),""))</f>
        <v/>
      </c>
      <c r="N96" s="32" t="str">
        <f>IF(A96="","",IF(AND(P96="○",O96="分担契約/単価契約"),"単価契約"&amp;CHAR(10)&amp;"予定調達総額 "&amp;TEXT(VLOOKUP(A96,[1]令和3年度契約状況調査票!$C:$AR,18,FALSE),"#,##0円")&amp;"(B)"&amp;CHAR(10)&amp;"分担契約"&amp;CHAR(10)&amp;VLOOKUP(A96,[1]令和3年度契約状況調査票!$C:$AR,34,FALSE),IF(AND(P96="○",O96="分担契約"),"分担契約"&amp;CHAR(10)&amp;"契約総額 "&amp;TEXT(VLOOKUP(A96,[1]令和3年度契約状況調査票!$C:$AR,18,FALSE),"#,##0円")&amp;"(B)"&amp;CHAR(10)&amp;VLOOKUP(A96,[1]令和3年度契約状況調査票!$C:$AR,34,FALSE),(IF(O96="分担契約/単価契約","単価契約"&amp;CHAR(10)&amp;"予定調達総額 "&amp;TEXT(VLOOKUP(A96,[1]令和3年度契約状況調査票!$C:$AR,18,FALSE),"#,##0円")&amp;CHAR(10)&amp;"分担契約"&amp;CHAR(10)&amp;VLOOKUP(A96,[1]令和3年度契約状況調査票!$C:$AR,34,FALSE),IF(O96="分担契約","分担契約"&amp;CHAR(10)&amp;"契約総額 "&amp;TEXT(VLOOKUP(A96,[1]令和3年度契約状況調査票!$C:$AR,18,FALSE),"#,##0円")&amp;CHAR(10)&amp;VLOOKUP(A96,[1]令和3年度契約状況調査票!$C:$AR,34,FALSE),IF(O96="単価契約","単価契約"&amp;CHAR(10)&amp;"予定調達総額 "&amp;TEXT(VLOOKUP(A96,[1]令和3年度契約状況調査票!$C:$AR,18,FALSE),"#,##0円")&amp;CHAR(10)&amp;VLOOKUP(A96,[1]令和3年度契約状況調査票!$C:$AR,34,FALSE),VLOOKUP(A96,[1]令和3年度契約状況調査票!$C:$AR,34,FALSE))))))))</f>
        <v/>
      </c>
      <c r="O96" s="21" t="str">
        <f>IF(A96="","",VLOOKUP(A96,[1]令和3年度契約状況調査票!$C:$BY,55,FALSE))</f>
        <v/>
      </c>
      <c r="P96" s="21" t="str">
        <f>IF(A96="","",IF(VLOOKUP(A96,[1]令和3年度契約状況調査票!$C:$AR,16,FALSE)="他官署で調達手続きを実施のため","×",IF(VLOOKUP(A96,[1]令和3年度契約状況調査票!$C:$AR,23,FALSE)="②同種の他の契約の予定価格を類推されるおそれがあるため公表しない","×","○")))</f>
        <v/>
      </c>
    </row>
    <row r="97" spans="1:16" s="21" customFormat="1" ht="60" customHeight="1" x14ac:dyDescent="0.15">
      <c r="A97" s="22" t="str">
        <f>IF(MAX([1]令和3年度契約状況調査票!C96:C341)&gt;=ROW()-5,ROW()-5,"")</f>
        <v/>
      </c>
      <c r="B97" s="23" t="str">
        <f>IF(A97="","",VLOOKUP(A97,[1]令和3年度契約状況調査票!$C:$AR,7,FALSE))</f>
        <v/>
      </c>
      <c r="C97" s="24" t="str">
        <f>IF(A97="","",VLOOKUP(A97,[1]令和3年度契約状況調査票!$C:$AR,8,FALSE))</f>
        <v/>
      </c>
      <c r="D97" s="25" t="str">
        <f>IF(A97="","",VLOOKUP(A97,[1]令和3年度契約状況調査票!$C:$AR,11,FALSE))</f>
        <v/>
      </c>
      <c r="E97" s="23" t="str">
        <f>IF(A97="","",VLOOKUP(A97,[1]令和3年度契約状況調査票!$C:$AR,12,FALSE))</f>
        <v/>
      </c>
      <c r="F97" s="26" t="str">
        <f>IF(A97="","",VLOOKUP(A97,[1]令和3年度契約状況調査票!$C:$AR,13,FALSE))</f>
        <v/>
      </c>
      <c r="G97" s="27" t="str">
        <f>IF(A97="","",IF(VLOOKUP(A97,[1]令和3年度契約状況調査票!$C:$AR,14,FALSE)="②一般競争入札（総合評価方式）","一般競争入札"&amp;CHAR(10)&amp;"（総合評価方式）","一般競争入札"))</f>
        <v/>
      </c>
      <c r="H97" s="28" t="str">
        <f>IF(A97="","",IF(VLOOKUP(A97,[1]令和3年度契約状況調査票!$C:$AR,16,FALSE)="他官署で調達手続きを実施のため","他官署で調達手続きを実施のため",IF(VLOOKUP(A97,[1]令和3年度契約状況調査票!$C:$AR,23,FALSE)="②同種の他の契約の予定価格を類推されるおそれがあるため公表しない","同種の他の契約の予定価格を類推されるおそれがあるため公表しない",IF(VLOOKUP(A97,[1]令和3年度契約状況調査票!$C:$AR,23,FALSE)="－","－",IF(VLOOKUP(A97,[1]令和3年度契約状況調査票!$C:$AR,9,FALSE)&lt;&gt;"",TEXT(VLOOKUP(A97,[1]令和3年度契約状況調査票!$C:$AR,16,FALSE),"#,##0円")&amp;CHAR(10)&amp;"(A)",VLOOKUP(A97,[1]令和3年度契約状況調査票!$C:$AR,16,FALSE))))))</f>
        <v/>
      </c>
      <c r="I97" s="28" t="str">
        <f>IF(A97="","",VLOOKUP(A97,[1]令和3年度契約状況調査票!$C:$AR,17,FALSE))</f>
        <v/>
      </c>
      <c r="J97" s="29" t="str">
        <f>IF(A97="","",IF(VLOOKUP(A97,[1]令和3年度契約状況調査票!$C:$AR,16,FALSE)="他官署で調達手続きを実施のため","－",IF(VLOOKUP(A97,[1]令和3年度契約状況調査票!$C:$AR,23,FALSE)="②同種の他の契約の予定価格を類推されるおそれがあるため公表しない","－",IF(VLOOKUP(A97,[1]令和3年度契約状況調査票!$C:$AR,23,FALSE)="－","－",IF(VLOOKUP(A97,[1]令和3年度契約状況調査票!$C:$AR,9,FALSE)&lt;&gt;"",TEXT(VLOOKUP(A97,[1]令和3年度契約状況調査票!$C:$AR,19,FALSE),"#.0%")&amp;CHAR(10)&amp;"(B/A×100)",VLOOKUP(A97,[1]令和3年度契約状況調査票!$C:$AR,19,FALSE))))))</f>
        <v/>
      </c>
      <c r="K97" s="30" t="str">
        <f>IF(A97="","",IF(VLOOKUP(A97,[1]令和3年度契約状況調査票!$C:$AR,29,FALSE)="①公益社団法人","公社",IF(VLOOKUP(A97,[1]令和3年度契約状況調査票!$C:$AR,29,FALSE)="②公益財団法人","公財","")))</f>
        <v/>
      </c>
      <c r="L97" s="30" t="str">
        <f>IF(A97="","",VLOOKUP(A97,[1]令和3年度契約状況調査票!$C:$AR,30,FALSE))</f>
        <v/>
      </c>
      <c r="M97" s="31" t="str">
        <f>IF(A97="","",IF(VLOOKUP(A97,[1]令和3年度契約状況調査票!$C:$AR,30,FALSE)="国所管",VLOOKUP(A97,[1]令和3年度契約状況調査票!$C:$AR,24,FALSE),""))</f>
        <v/>
      </c>
      <c r="N97" s="32" t="str">
        <f>IF(A97="","",IF(AND(P97="○",O97="分担契約/単価契約"),"単価契約"&amp;CHAR(10)&amp;"予定調達総額 "&amp;TEXT(VLOOKUP(A97,[1]令和3年度契約状況調査票!$C:$AR,18,FALSE),"#,##0円")&amp;"(B)"&amp;CHAR(10)&amp;"分担契約"&amp;CHAR(10)&amp;VLOOKUP(A97,[1]令和3年度契約状況調査票!$C:$AR,34,FALSE),IF(AND(P97="○",O97="分担契約"),"分担契約"&amp;CHAR(10)&amp;"契約総額 "&amp;TEXT(VLOOKUP(A97,[1]令和3年度契約状況調査票!$C:$AR,18,FALSE),"#,##0円")&amp;"(B)"&amp;CHAR(10)&amp;VLOOKUP(A97,[1]令和3年度契約状況調査票!$C:$AR,34,FALSE),(IF(O97="分担契約/単価契約","単価契約"&amp;CHAR(10)&amp;"予定調達総額 "&amp;TEXT(VLOOKUP(A97,[1]令和3年度契約状況調査票!$C:$AR,18,FALSE),"#,##0円")&amp;CHAR(10)&amp;"分担契約"&amp;CHAR(10)&amp;VLOOKUP(A97,[1]令和3年度契約状況調査票!$C:$AR,34,FALSE),IF(O97="分担契約","分担契約"&amp;CHAR(10)&amp;"契約総額 "&amp;TEXT(VLOOKUP(A97,[1]令和3年度契約状況調査票!$C:$AR,18,FALSE),"#,##0円")&amp;CHAR(10)&amp;VLOOKUP(A97,[1]令和3年度契約状況調査票!$C:$AR,34,FALSE),IF(O97="単価契約","単価契約"&amp;CHAR(10)&amp;"予定調達総額 "&amp;TEXT(VLOOKUP(A97,[1]令和3年度契約状況調査票!$C:$AR,18,FALSE),"#,##0円")&amp;CHAR(10)&amp;VLOOKUP(A97,[1]令和3年度契約状況調査票!$C:$AR,34,FALSE),VLOOKUP(A97,[1]令和3年度契約状況調査票!$C:$AR,34,FALSE))))))))</f>
        <v/>
      </c>
      <c r="O97" s="21" t="str">
        <f>IF(A97="","",VLOOKUP(A97,[1]令和3年度契約状況調査票!$C:$BY,55,FALSE))</f>
        <v/>
      </c>
      <c r="P97" s="21" t="str">
        <f>IF(A97="","",IF(VLOOKUP(A97,[1]令和3年度契約状況調査票!$C:$AR,16,FALSE)="他官署で調達手続きを実施のため","×",IF(VLOOKUP(A97,[1]令和3年度契約状況調査票!$C:$AR,23,FALSE)="②同種の他の契約の予定価格を類推されるおそれがあるため公表しない","×","○")))</f>
        <v/>
      </c>
    </row>
    <row r="98" spans="1:16" s="21" customFormat="1" ht="60" customHeight="1" x14ac:dyDescent="0.15">
      <c r="A98" s="22" t="str">
        <f>IF(MAX([1]令和3年度契約状況調査票!C97:C342)&gt;=ROW()-5,ROW()-5,"")</f>
        <v/>
      </c>
      <c r="B98" s="23" t="str">
        <f>IF(A98="","",VLOOKUP(A98,[1]令和3年度契約状況調査票!$C:$AR,7,FALSE))</f>
        <v/>
      </c>
      <c r="C98" s="24" t="str">
        <f>IF(A98="","",VLOOKUP(A98,[1]令和3年度契約状況調査票!$C:$AR,8,FALSE))</f>
        <v/>
      </c>
      <c r="D98" s="25" t="str">
        <f>IF(A98="","",VLOOKUP(A98,[1]令和3年度契約状況調査票!$C:$AR,11,FALSE))</f>
        <v/>
      </c>
      <c r="E98" s="23" t="str">
        <f>IF(A98="","",VLOOKUP(A98,[1]令和3年度契約状況調査票!$C:$AR,12,FALSE))</f>
        <v/>
      </c>
      <c r="F98" s="26" t="str">
        <f>IF(A98="","",VLOOKUP(A98,[1]令和3年度契約状況調査票!$C:$AR,13,FALSE))</f>
        <v/>
      </c>
      <c r="G98" s="27" t="str">
        <f>IF(A98="","",IF(VLOOKUP(A98,[1]令和3年度契約状況調査票!$C:$AR,14,FALSE)="②一般競争入札（総合評価方式）","一般競争入札"&amp;CHAR(10)&amp;"（総合評価方式）","一般競争入札"))</f>
        <v/>
      </c>
      <c r="H98" s="28" t="str">
        <f>IF(A98="","",IF(VLOOKUP(A98,[1]令和3年度契約状況調査票!$C:$AR,16,FALSE)="他官署で調達手続きを実施のため","他官署で調達手続きを実施のため",IF(VLOOKUP(A98,[1]令和3年度契約状況調査票!$C:$AR,23,FALSE)="②同種の他の契約の予定価格を類推されるおそれがあるため公表しない","同種の他の契約の予定価格を類推されるおそれがあるため公表しない",IF(VLOOKUP(A98,[1]令和3年度契約状況調査票!$C:$AR,23,FALSE)="－","－",IF(VLOOKUP(A98,[1]令和3年度契約状況調査票!$C:$AR,9,FALSE)&lt;&gt;"",TEXT(VLOOKUP(A98,[1]令和3年度契約状況調査票!$C:$AR,16,FALSE),"#,##0円")&amp;CHAR(10)&amp;"(A)",VLOOKUP(A98,[1]令和3年度契約状況調査票!$C:$AR,16,FALSE))))))</f>
        <v/>
      </c>
      <c r="I98" s="28" t="str">
        <f>IF(A98="","",VLOOKUP(A98,[1]令和3年度契約状況調査票!$C:$AR,17,FALSE))</f>
        <v/>
      </c>
      <c r="J98" s="29" t="str">
        <f>IF(A98="","",IF(VLOOKUP(A98,[1]令和3年度契約状況調査票!$C:$AR,16,FALSE)="他官署で調達手続きを実施のため","－",IF(VLOOKUP(A98,[1]令和3年度契約状況調査票!$C:$AR,23,FALSE)="②同種の他の契約の予定価格を類推されるおそれがあるため公表しない","－",IF(VLOOKUP(A98,[1]令和3年度契約状況調査票!$C:$AR,23,FALSE)="－","－",IF(VLOOKUP(A98,[1]令和3年度契約状況調査票!$C:$AR,9,FALSE)&lt;&gt;"",TEXT(VLOOKUP(A98,[1]令和3年度契約状況調査票!$C:$AR,19,FALSE),"#.0%")&amp;CHAR(10)&amp;"(B/A×100)",VLOOKUP(A98,[1]令和3年度契約状況調査票!$C:$AR,19,FALSE))))))</f>
        <v/>
      </c>
      <c r="K98" s="30" t="str">
        <f>IF(A98="","",IF(VLOOKUP(A98,[1]令和3年度契約状況調査票!$C:$AR,29,FALSE)="①公益社団法人","公社",IF(VLOOKUP(A98,[1]令和3年度契約状況調査票!$C:$AR,29,FALSE)="②公益財団法人","公財","")))</f>
        <v/>
      </c>
      <c r="L98" s="30" t="str">
        <f>IF(A98="","",VLOOKUP(A98,[1]令和3年度契約状況調査票!$C:$AR,30,FALSE))</f>
        <v/>
      </c>
      <c r="M98" s="31" t="str">
        <f>IF(A98="","",IF(VLOOKUP(A98,[1]令和3年度契約状況調査票!$C:$AR,30,FALSE)="国所管",VLOOKUP(A98,[1]令和3年度契約状況調査票!$C:$AR,24,FALSE),""))</f>
        <v/>
      </c>
      <c r="N98" s="32" t="str">
        <f>IF(A98="","",IF(AND(P98="○",O98="分担契約/単価契約"),"単価契約"&amp;CHAR(10)&amp;"予定調達総額 "&amp;TEXT(VLOOKUP(A98,[1]令和3年度契約状況調査票!$C:$AR,18,FALSE),"#,##0円")&amp;"(B)"&amp;CHAR(10)&amp;"分担契約"&amp;CHAR(10)&amp;VLOOKUP(A98,[1]令和3年度契約状況調査票!$C:$AR,34,FALSE),IF(AND(P98="○",O98="分担契約"),"分担契約"&amp;CHAR(10)&amp;"契約総額 "&amp;TEXT(VLOOKUP(A98,[1]令和3年度契約状況調査票!$C:$AR,18,FALSE),"#,##0円")&amp;"(B)"&amp;CHAR(10)&amp;VLOOKUP(A98,[1]令和3年度契約状況調査票!$C:$AR,34,FALSE),(IF(O98="分担契約/単価契約","単価契約"&amp;CHAR(10)&amp;"予定調達総額 "&amp;TEXT(VLOOKUP(A98,[1]令和3年度契約状況調査票!$C:$AR,18,FALSE),"#,##0円")&amp;CHAR(10)&amp;"分担契約"&amp;CHAR(10)&amp;VLOOKUP(A98,[1]令和3年度契約状況調査票!$C:$AR,34,FALSE),IF(O98="分担契約","分担契約"&amp;CHAR(10)&amp;"契約総額 "&amp;TEXT(VLOOKUP(A98,[1]令和3年度契約状況調査票!$C:$AR,18,FALSE),"#,##0円")&amp;CHAR(10)&amp;VLOOKUP(A98,[1]令和3年度契約状況調査票!$C:$AR,34,FALSE),IF(O98="単価契約","単価契約"&amp;CHAR(10)&amp;"予定調達総額 "&amp;TEXT(VLOOKUP(A98,[1]令和3年度契約状況調査票!$C:$AR,18,FALSE),"#,##0円")&amp;CHAR(10)&amp;VLOOKUP(A98,[1]令和3年度契約状況調査票!$C:$AR,34,FALSE),VLOOKUP(A98,[1]令和3年度契約状況調査票!$C:$AR,34,FALSE))))))))</f>
        <v/>
      </c>
      <c r="O98" s="21" t="str">
        <f>IF(A98="","",VLOOKUP(A98,[1]令和3年度契約状況調査票!$C:$BY,55,FALSE))</f>
        <v/>
      </c>
      <c r="P98" s="21" t="str">
        <f>IF(A98="","",IF(VLOOKUP(A98,[1]令和3年度契約状況調査票!$C:$AR,16,FALSE)="他官署で調達手続きを実施のため","×",IF(VLOOKUP(A98,[1]令和3年度契約状況調査票!$C:$AR,23,FALSE)="②同種の他の契約の予定価格を類推されるおそれがあるため公表しない","×","○")))</f>
        <v/>
      </c>
    </row>
    <row r="99" spans="1:16" s="21" customFormat="1" ht="60" customHeight="1" x14ac:dyDescent="0.15">
      <c r="A99" s="22" t="str">
        <f>IF(MAX([1]令和3年度契約状況調査票!C98:C343)&gt;=ROW()-5,ROW()-5,"")</f>
        <v/>
      </c>
      <c r="B99" s="23" t="str">
        <f>IF(A99="","",VLOOKUP(A99,[1]令和3年度契約状況調査票!$C:$AR,7,FALSE))</f>
        <v/>
      </c>
      <c r="C99" s="24" t="str">
        <f>IF(A99="","",VLOOKUP(A99,[1]令和3年度契約状況調査票!$C:$AR,8,FALSE))</f>
        <v/>
      </c>
      <c r="D99" s="25" t="str">
        <f>IF(A99="","",VLOOKUP(A99,[1]令和3年度契約状況調査票!$C:$AR,11,FALSE))</f>
        <v/>
      </c>
      <c r="E99" s="23" t="str">
        <f>IF(A99="","",VLOOKUP(A99,[1]令和3年度契約状況調査票!$C:$AR,12,FALSE))</f>
        <v/>
      </c>
      <c r="F99" s="26" t="str">
        <f>IF(A99="","",VLOOKUP(A99,[1]令和3年度契約状況調査票!$C:$AR,13,FALSE))</f>
        <v/>
      </c>
      <c r="G99" s="27" t="str">
        <f>IF(A99="","",IF(VLOOKUP(A99,[1]令和3年度契約状況調査票!$C:$AR,14,FALSE)="②一般競争入札（総合評価方式）","一般競争入札"&amp;CHAR(10)&amp;"（総合評価方式）","一般競争入札"))</f>
        <v/>
      </c>
      <c r="H99" s="28" t="str">
        <f>IF(A99="","",IF(VLOOKUP(A99,[1]令和3年度契約状況調査票!$C:$AR,16,FALSE)="他官署で調達手続きを実施のため","他官署で調達手続きを実施のため",IF(VLOOKUP(A99,[1]令和3年度契約状況調査票!$C:$AR,23,FALSE)="②同種の他の契約の予定価格を類推されるおそれがあるため公表しない","同種の他の契約の予定価格を類推されるおそれがあるため公表しない",IF(VLOOKUP(A99,[1]令和3年度契約状況調査票!$C:$AR,23,FALSE)="－","－",IF(VLOOKUP(A99,[1]令和3年度契約状況調査票!$C:$AR,9,FALSE)&lt;&gt;"",TEXT(VLOOKUP(A99,[1]令和3年度契約状況調査票!$C:$AR,16,FALSE),"#,##0円")&amp;CHAR(10)&amp;"(A)",VLOOKUP(A99,[1]令和3年度契約状況調査票!$C:$AR,16,FALSE))))))</f>
        <v/>
      </c>
      <c r="I99" s="28" t="str">
        <f>IF(A99="","",VLOOKUP(A99,[1]令和3年度契約状況調査票!$C:$AR,17,FALSE))</f>
        <v/>
      </c>
      <c r="J99" s="29" t="str">
        <f>IF(A99="","",IF(VLOOKUP(A99,[1]令和3年度契約状況調査票!$C:$AR,16,FALSE)="他官署で調達手続きを実施のため","－",IF(VLOOKUP(A99,[1]令和3年度契約状況調査票!$C:$AR,23,FALSE)="②同種の他の契約の予定価格を類推されるおそれがあるため公表しない","－",IF(VLOOKUP(A99,[1]令和3年度契約状況調査票!$C:$AR,23,FALSE)="－","－",IF(VLOOKUP(A99,[1]令和3年度契約状況調査票!$C:$AR,9,FALSE)&lt;&gt;"",TEXT(VLOOKUP(A99,[1]令和3年度契約状況調査票!$C:$AR,19,FALSE),"#.0%")&amp;CHAR(10)&amp;"(B/A×100)",VLOOKUP(A99,[1]令和3年度契約状況調査票!$C:$AR,19,FALSE))))))</f>
        <v/>
      </c>
      <c r="K99" s="30" t="str">
        <f>IF(A99="","",IF(VLOOKUP(A99,[1]令和3年度契約状況調査票!$C:$AR,29,FALSE)="①公益社団法人","公社",IF(VLOOKUP(A99,[1]令和3年度契約状況調査票!$C:$AR,29,FALSE)="②公益財団法人","公財","")))</f>
        <v/>
      </c>
      <c r="L99" s="30" t="str">
        <f>IF(A99="","",VLOOKUP(A99,[1]令和3年度契約状況調査票!$C:$AR,30,FALSE))</f>
        <v/>
      </c>
      <c r="M99" s="31" t="str">
        <f>IF(A99="","",IF(VLOOKUP(A99,[1]令和3年度契約状況調査票!$C:$AR,30,FALSE)="国所管",VLOOKUP(A99,[1]令和3年度契約状況調査票!$C:$AR,24,FALSE),""))</f>
        <v/>
      </c>
      <c r="N99" s="32" t="str">
        <f>IF(A99="","",IF(AND(P99="○",O99="分担契約/単価契約"),"単価契約"&amp;CHAR(10)&amp;"予定調達総額 "&amp;TEXT(VLOOKUP(A99,[1]令和3年度契約状況調査票!$C:$AR,18,FALSE),"#,##0円")&amp;"(B)"&amp;CHAR(10)&amp;"分担契約"&amp;CHAR(10)&amp;VLOOKUP(A99,[1]令和3年度契約状況調査票!$C:$AR,34,FALSE),IF(AND(P99="○",O99="分担契約"),"分担契約"&amp;CHAR(10)&amp;"契約総額 "&amp;TEXT(VLOOKUP(A99,[1]令和3年度契約状況調査票!$C:$AR,18,FALSE),"#,##0円")&amp;"(B)"&amp;CHAR(10)&amp;VLOOKUP(A99,[1]令和3年度契約状況調査票!$C:$AR,34,FALSE),(IF(O99="分担契約/単価契約","単価契約"&amp;CHAR(10)&amp;"予定調達総額 "&amp;TEXT(VLOOKUP(A99,[1]令和3年度契約状況調査票!$C:$AR,18,FALSE),"#,##0円")&amp;CHAR(10)&amp;"分担契約"&amp;CHAR(10)&amp;VLOOKUP(A99,[1]令和3年度契約状況調査票!$C:$AR,34,FALSE),IF(O99="分担契約","分担契約"&amp;CHAR(10)&amp;"契約総額 "&amp;TEXT(VLOOKUP(A99,[1]令和3年度契約状況調査票!$C:$AR,18,FALSE),"#,##0円")&amp;CHAR(10)&amp;VLOOKUP(A99,[1]令和3年度契約状況調査票!$C:$AR,34,FALSE),IF(O99="単価契約","単価契約"&amp;CHAR(10)&amp;"予定調達総額 "&amp;TEXT(VLOOKUP(A99,[1]令和3年度契約状況調査票!$C:$AR,18,FALSE),"#,##0円")&amp;CHAR(10)&amp;VLOOKUP(A99,[1]令和3年度契約状況調査票!$C:$AR,34,FALSE),VLOOKUP(A99,[1]令和3年度契約状況調査票!$C:$AR,34,FALSE))))))))</f>
        <v/>
      </c>
      <c r="O99" s="21" t="str">
        <f>IF(A99="","",VLOOKUP(A99,[1]令和3年度契約状況調査票!$C:$BY,55,FALSE))</f>
        <v/>
      </c>
      <c r="P99" s="21" t="str">
        <f>IF(A99="","",IF(VLOOKUP(A99,[1]令和3年度契約状況調査票!$C:$AR,16,FALSE)="他官署で調達手続きを実施のため","×",IF(VLOOKUP(A99,[1]令和3年度契約状況調査票!$C:$AR,23,FALSE)="②同種の他の契約の予定価格を類推されるおそれがあるため公表しない","×","○")))</f>
        <v/>
      </c>
    </row>
    <row r="100" spans="1:16" s="21" customFormat="1" ht="60" customHeight="1" x14ac:dyDescent="0.15">
      <c r="A100" s="22" t="str">
        <f>IF(MAX([1]令和3年度契約状況調査票!C99:C344)&gt;=ROW()-5,ROW()-5,"")</f>
        <v/>
      </c>
      <c r="B100" s="23" t="str">
        <f>IF(A100="","",VLOOKUP(A100,[1]令和3年度契約状況調査票!$C:$AR,7,FALSE))</f>
        <v/>
      </c>
      <c r="C100" s="24" t="str">
        <f>IF(A100="","",VLOOKUP(A100,[1]令和3年度契約状況調査票!$C:$AR,8,FALSE))</f>
        <v/>
      </c>
      <c r="D100" s="25" t="str">
        <f>IF(A100="","",VLOOKUP(A100,[1]令和3年度契約状況調査票!$C:$AR,11,FALSE))</f>
        <v/>
      </c>
      <c r="E100" s="23" t="str">
        <f>IF(A100="","",VLOOKUP(A100,[1]令和3年度契約状況調査票!$C:$AR,12,FALSE))</f>
        <v/>
      </c>
      <c r="F100" s="26" t="str">
        <f>IF(A100="","",VLOOKUP(A100,[1]令和3年度契約状況調査票!$C:$AR,13,FALSE))</f>
        <v/>
      </c>
      <c r="G100" s="27" t="str">
        <f>IF(A100="","",IF(VLOOKUP(A100,[1]令和3年度契約状況調査票!$C:$AR,14,FALSE)="②一般競争入札（総合評価方式）","一般競争入札"&amp;CHAR(10)&amp;"（総合評価方式）","一般競争入札"))</f>
        <v/>
      </c>
      <c r="H100" s="28" t="str">
        <f>IF(A100="","",IF(VLOOKUP(A100,[1]令和3年度契約状況調査票!$C:$AR,16,FALSE)="他官署で調達手続きを実施のため","他官署で調達手続きを実施のため",IF(VLOOKUP(A100,[1]令和3年度契約状況調査票!$C:$AR,23,FALSE)="②同種の他の契約の予定価格を類推されるおそれがあるため公表しない","同種の他の契約の予定価格を類推されるおそれがあるため公表しない",IF(VLOOKUP(A100,[1]令和3年度契約状況調査票!$C:$AR,23,FALSE)="－","－",IF(VLOOKUP(A100,[1]令和3年度契約状況調査票!$C:$AR,9,FALSE)&lt;&gt;"",TEXT(VLOOKUP(A100,[1]令和3年度契約状況調査票!$C:$AR,16,FALSE),"#,##0円")&amp;CHAR(10)&amp;"(A)",VLOOKUP(A100,[1]令和3年度契約状況調査票!$C:$AR,16,FALSE))))))</f>
        <v/>
      </c>
      <c r="I100" s="28" t="str">
        <f>IF(A100="","",VLOOKUP(A100,[1]令和3年度契約状況調査票!$C:$AR,17,FALSE))</f>
        <v/>
      </c>
      <c r="J100" s="29" t="str">
        <f>IF(A100="","",IF(VLOOKUP(A100,[1]令和3年度契約状況調査票!$C:$AR,16,FALSE)="他官署で調達手続きを実施のため","－",IF(VLOOKUP(A100,[1]令和3年度契約状況調査票!$C:$AR,23,FALSE)="②同種の他の契約の予定価格を類推されるおそれがあるため公表しない","－",IF(VLOOKUP(A100,[1]令和3年度契約状況調査票!$C:$AR,23,FALSE)="－","－",IF(VLOOKUP(A100,[1]令和3年度契約状況調査票!$C:$AR,9,FALSE)&lt;&gt;"",TEXT(VLOOKUP(A100,[1]令和3年度契約状況調査票!$C:$AR,19,FALSE),"#.0%")&amp;CHAR(10)&amp;"(B/A×100)",VLOOKUP(A100,[1]令和3年度契約状況調査票!$C:$AR,19,FALSE))))))</f>
        <v/>
      </c>
      <c r="K100" s="30" t="str">
        <f>IF(A100="","",IF(VLOOKUP(A100,[1]令和3年度契約状況調査票!$C:$AR,29,FALSE)="①公益社団法人","公社",IF(VLOOKUP(A100,[1]令和3年度契約状況調査票!$C:$AR,29,FALSE)="②公益財団法人","公財","")))</f>
        <v/>
      </c>
      <c r="L100" s="30" t="str">
        <f>IF(A100="","",VLOOKUP(A100,[1]令和3年度契約状況調査票!$C:$AR,30,FALSE))</f>
        <v/>
      </c>
      <c r="M100" s="31" t="str">
        <f>IF(A100="","",IF(VLOOKUP(A100,[1]令和3年度契約状況調査票!$C:$AR,30,FALSE)="国所管",VLOOKUP(A100,[1]令和3年度契約状況調査票!$C:$AR,24,FALSE),""))</f>
        <v/>
      </c>
      <c r="N100" s="32" t="str">
        <f>IF(A100="","",IF(AND(P100="○",O100="分担契約/単価契約"),"単価契約"&amp;CHAR(10)&amp;"予定調達総額 "&amp;TEXT(VLOOKUP(A100,[1]令和3年度契約状況調査票!$C:$AR,18,FALSE),"#,##0円")&amp;"(B)"&amp;CHAR(10)&amp;"分担契約"&amp;CHAR(10)&amp;VLOOKUP(A100,[1]令和3年度契約状況調査票!$C:$AR,34,FALSE),IF(AND(P100="○",O100="分担契約"),"分担契約"&amp;CHAR(10)&amp;"契約総額 "&amp;TEXT(VLOOKUP(A100,[1]令和3年度契約状況調査票!$C:$AR,18,FALSE),"#,##0円")&amp;"(B)"&amp;CHAR(10)&amp;VLOOKUP(A100,[1]令和3年度契約状況調査票!$C:$AR,34,FALSE),(IF(O100="分担契約/単価契約","単価契約"&amp;CHAR(10)&amp;"予定調達総額 "&amp;TEXT(VLOOKUP(A100,[1]令和3年度契約状況調査票!$C:$AR,18,FALSE),"#,##0円")&amp;CHAR(10)&amp;"分担契約"&amp;CHAR(10)&amp;VLOOKUP(A100,[1]令和3年度契約状況調査票!$C:$AR,34,FALSE),IF(O100="分担契約","分担契約"&amp;CHAR(10)&amp;"契約総額 "&amp;TEXT(VLOOKUP(A100,[1]令和3年度契約状況調査票!$C:$AR,18,FALSE),"#,##0円")&amp;CHAR(10)&amp;VLOOKUP(A100,[1]令和3年度契約状況調査票!$C:$AR,34,FALSE),IF(O100="単価契約","単価契約"&amp;CHAR(10)&amp;"予定調達総額 "&amp;TEXT(VLOOKUP(A100,[1]令和3年度契約状況調査票!$C:$AR,18,FALSE),"#,##0円")&amp;CHAR(10)&amp;VLOOKUP(A100,[1]令和3年度契約状況調査票!$C:$AR,34,FALSE),VLOOKUP(A100,[1]令和3年度契約状況調査票!$C:$AR,34,FALSE))))))))</f>
        <v/>
      </c>
      <c r="O100" s="21" t="str">
        <f>IF(A100="","",VLOOKUP(A100,[1]令和3年度契約状況調査票!$C:$BY,55,FALSE))</f>
        <v/>
      </c>
      <c r="P100" s="21" t="str">
        <f>IF(A100="","",IF(VLOOKUP(A100,[1]令和3年度契約状況調査票!$C:$AR,16,FALSE)="他官署で調達手続きを実施のため","×",IF(VLOOKUP(A100,[1]令和3年度契約状況調査票!$C:$AR,23,FALSE)="②同種の他の契約の予定価格を類推されるおそれがあるため公表しない","×","○")))</f>
        <v/>
      </c>
    </row>
    <row r="101" spans="1:16" s="21" customFormat="1" ht="60" customHeight="1" x14ac:dyDescent="0.15">
      <c r="A101" s="22" t="str">
        <f>IF(MAX([1]令和3年度契約状況調査票!C100:C345)&gt;=ROW()-5,ROW()-5,"")</f>
        <v/>
      </c>
      <c r="B101" s="23" t="str">
        <f>IF(A101="","",VLOOKUP(A101,[1]令和3年度契約状況調査票!$C:$AR,7,FALSE))</f>
        <v/>
      </c>
      <c r="C101" s="24" t="str">
        <f>IF(A101="","",VLOOKUP(A101,[1]令和3年度契約状況調査票!$C:$AR,8,FALSE))</f>
        <v/>
      </c>
      <c r="D101" s="25" t="str">
        <f>IF(A101="","",VLOOKUP(A101,[1]令和3年度契約状況調査票!$C:$AR,11,FALSE))</f>
        <v/>
      </c>
      <c r="E101" s="23" t="str">
        <f>IF(A101="","",VLOOKUP(A101,[1]令和3年度契約状況調査票!$C:$AR,12,FALSE))</f>
        <v/>
      </c>
      <c r="F101" s="26" t="str">
        <f>IF(A101="","",VLOOKUP(A101,[1]令和3年度契約状況調査票!$C:$AR,13,FALSE))</f>
        <v/>
      </c>
      <c r="G101" s="27" t="str">
        <f>IF(A101="","",IF(VLOOKUP(A101,[1]令和3年度契約状況調査票!$C:$AR,14,FALSE)="②一般競争入札（総合評価方式）","一般競争入札"&amp;CHAR(10)&amp;"（総合評価方式）","一般競争入札"))</f>
        <v/>
      </c>
      <c r="H101" s="28" t="str">
        <f>IF(A101="","",IF(VLOOKUP(A101,[1]令和3年度契約状況調査票!$C:$AR,16,FALSE)="他官署で調達手続きを実施のため","他官署で調達手続きを実施のため",IF(VLOOKUP(A101,[1]令和3年度契約状況調査票!$C:$AR,23,FALSE)="②同種の他の契約の予定価格を類推されるおそれがあるため公表しない","同種の他の契約の予定価格を類推されるおそれがあるため公表しない",IF(VLOOKUP(A101,[1]令和3年度契約状況調査票!$C:$AR,23,FALSE)="－","－",IF(VLOOKUP(A101,[1]令和3年度契約状況調査票!$C:$AR,9,FALSE)&lt;&gt;"",TEXT(VLOOKUP(A101,[1]令和3年度契約状況調査票!$C:$AR,16,FALSE),"#,##0円")&amp;CHAR(10)&amp;"(A)",VLOOKUP(A101,[1]令和3年度契約状況調査票!$C:$AR,16,FALSE))))))</f>
        <v/>
      </c>
      <c r="I101" s="28" t="str">
        <f>IF(A101="","",VLOOKUP(A101,[1]令和3年度契約状況調査票!$C:$AR,17,FALSE))</f>
        <v/>
      </c>
      <c r="J101" s="29" t="str">
        <f>IF(A101="","",IF(VLOOKUP(A101,[1]令和3年度契約状況調査票!$C:$AR,16,FALSE)="他官署で調達手続きを実施のため","－",IF(VLOOKUP(A101,[1]令和3年度契約状況調査票!$C:$AR,23,FALSE)="②同種の他の契約の予定価格を類推されるおそれがあるため公表しない","－",IF(VLOOKUP(A101,[1]令和3年度契約状況調査票!$C:$AR,23,FALSE)="－","－",IF(VLOOKUP(A101,[1]令和3年度契約状況調査票!$C:$AR,9,FALSE)&lt;&gt;"",TEXT(VLOOKUP(A101,[1]令和3年度契約状況調査票!$C:$AR,19,FALSE),"#.0%")&amp;CHAR(10)&amp;"(B/A×100)",VLOOKUP(A101,[1]令和3年度契約状況調査票!$C:$AR,19,FALSE))))))</f>
        <v/>
      </c>
      <c r="K101" s="30" t="str">
        <f>IF(A101="","",IF(VLOOKUP(A101,[1]令和3年度契約状況調査票!$C:$AR,29,FALSE)="①公益社団法人","公社",IF(VLOOKUP(A101,[1]令和3年度契約状況調査票!$C:$AR,29,FALSE)="②公益財団法人","公財","")))</f>
        <v/>
      </c>
      <c r="L101" s="30" t="str">
        <f>IF(A101="","",VLOOKUP(A101,[1]令和3年度契約状況調査票!$C:$AR,30,FALSE))</f>
        <v/>
      </c>
      <c r="M101" s="31" t="str">
        <f>IF(A101="","",IF(VLOOKUP(A101,[1]令和3年度契約状況調査票!$C:$AR,30,FALSE)="国所管",VLOOKUP(A101,[1]令和3年度契約状況調査票!$C:$AR,24,FALSE),""))</f>
        <v/>
      </c>
      <c r="N101" s="32" t="str">
        <f>IF(A101="","",IF(AND(P101="○",O101="分担契約/単価契約"),"単価契約"&amp;CHAR(10)&amp;"予定調達総額 "&amp;TEXT(VLOOKUP(A101,[1]令和3年度契約状況調査票!$C:$AR,18,FALSE),"#,##0円")&amp;"(B)"&amp;CHAR(10)&amp;"分担契約"&amp;CHAR(10)&amp;VLOOKUP(A101,[1]令和3年度契約状況調査票!$C:$AR,34,FALSE),IF(AND(P101="○",O101="分担契約"),"分担契約"&amp;CHAR(10)&amp;"契約総額 "&amp;TEXT(VLOOKUP(A101,[1]令和3年度契約状況調査票!$C:$AR,18,FALSE),"#,##0円")&amp;"(B)"&amp;CHAR(10)&amp;VLOOKUP(A101,[1]令和3年度契約状況調査票!$C:$AR,34,FALSE),(IF(O101="分担契約/単価契約","単価契約"&amp;CHAR(10)&amp;"予定調達総額 "&amp;TEXT(VLOOKUP(A101,[1]令和3年度契約状況調査票!$C:$AR,18,FALSE),"#,##0円")&amp;CHAR(10)&amp;"分担契約"&amp;CHAR(10)&amp;VLOOKUP(A101,[1]令和3年度契約状況調査票!$C:$AR,34,FALSE),IF(O101="分担契約","分担契約"&amp;CHAR(10)&amp;"契約総額 "&amp;TEXT(VLOOKUP(A101,[1]令和3年度契約状況調査票!$C:$AR,18,FALSE),"#,##0円")&amp;CHAR(10)&amp;VLOOKUP(A101,[1]令和3年度契約状況調査票!$C:$AR,34,FALSE),IF(O101="単価契約","単価契約"&amp;CHAR(10)&amp;"予定調達総額 "&amp;TEXT(VLOOKUP(A101,[1]令和3年度契約状況調査票!$C:$AR,18,FALSE),"#,##0円")&amp;CHAR(10)&amp;VLOOKUP(A101,[1]令和3年度契約状況調査票!$C:$AR,34,FALSE),VLOOKUP(A101,[1]令和3年度契約状況調査票!$C:$AR,34,FALSE))))))))</f>
        <v/>
      </c>
      <c r="O101" s="21" t="str">
        <f>IF(A101="","",VLOOKUP(A101,[1]令和3年度契約状況調査票!$C:$BY,55,FALSE))</f>
        <v/>
      </c>
      <c r="P101" s="21" t="str">
        <f>IF(A101="","",IF(VLOOKUP(A101,[1]令和3年度契約状況調査票!$C:$AR,16,FALSE)="他官署で調達手続きを実施のため","×",IF(VLOOKUP(A101,[1]令和3年度契約状況調査票!$C:$AR,23,FALSE)="②同種の他の契約の予定価格を類推されるおそれがあるため公表しない","×","○")))</f>
        <v/>
      </c>
    </row>
    <row r="102" spans="1:16" s="21" customFormat="1" ht="60" customHeight="1" x14ac:dyDescent="0.15">
      <c r="A102" s="22" t="str">
        <f>IF(MAX([1]令和3年度契約状況調査票!C101:C346)&gt;=ROW()-5,ROW()-5,"")</f>
        <v/>
      </c>
      <c r="B102" s="23" t="str">
        <f>IF(A102="","",VLOOKUP(A102,[1]令和3年度契約状況調査票!$C:$AR,7,FALSE))</f>
        <v/>
      </c>
      <c r="C102" s="24" t="str">
        <f>IF(A102="","",VLOOKUP(A102,[1]令和3年度契約状況調査票!$C:$AR,8,FALSE))</f>
        <v/>
      </c>
      <c r="D102" s="25" t="str">
        <f>IF(A102="","",VLOOKUP(A102,[1]令和3年度契約状況調査票!$C:$AR,11,FALSE))</f>
        <v/>
      </c>
      <c r="E102" s="23" t="str">
        <f>IF(A102="","",VLOOKUP(A102,[1]令和3年度契約状況調査票!$C:$AR,12,FALSE))</f>
        <v/>
      </c>
      <c r="F102" s="26" t="str">
        <f>IF(A102="","",VLOOKUP(A102,[1]令和3年度契約状況調査票!$C:$AR,13,FALSE))</f>
        <v/>
      </c>
      <c r="G102" s="27" t="str">
        <f>IF(A102="","",IF(VLOOKUP(A102,[1]令和3年度契約状況調査票!$C:$AR,14,FALSE)="②一般競争入札（総合評価方式）","一般競争入札"&amp;CHAR(10)&amp;"（総合評価方式）","一般競争入札"))</f>
        <v/>
      </c>
      <c r="H102" s="28" t="str">
        <f>IF(A102="","",IF(VLOOKUP(A102,[1]令和3年度契約状況調査票!$C:$AR,16,FALSE)="他官署で調達手続きを実施のため","他官署で調達手続きを実施のため",IF(VLOOKUP(A102,[1]令和3年度契約状況調査票!$C:$AR,23,FALSE)="②同種の他の契約の予定価格を類推されるおそれがあるため公表しない","同種の他の契約の予定価格を類推されるおそれがあるため公表しない",IF(VLOOKUP(A102,[1]令和3年度契約状況調査票!$C:$AR,23,FALSE)="－","－",IF(VLOOKUP(A102,[1]令和3年度契約状況調査票!$C:$AR,9,FALSE)&lt;&gt;"",TEXT(VLOOKUP(A102,[1]令和3年度契約状況調査票!$C:$AR,16,FALSE),"#,##0円")&amp;CHAR(10)&amp;"(A)",VLOOKUP(A102,[1]令和3年度契約状況調査票!$C:$AR,16,FALSE))))))</f>
        <v/>
      </c>
      <c r="I102" s="28" t="str">
        <f>IF(A102="","",VLOOKUP(A102,[1]令和3年度契約状況調査票!$C:$AR,17,FALSE))</f>
        <v/>
      </c>
      <c r="J102" s="29" t="str">
        <f>IF(A102="","",IF(VLOOKUP(A102,[1]令和3年度契約状況調査票!$C:$AR,16,FALSE)="他官署で調達手続きを実施のため","－",IF(VLOOKUP(A102,[1]令和3年度契約状況調査票!$C:$AR,23,FALSE)="②同種の他の契約の予定価格を類推されるおそれがあるため公表しない","－",IF(VLOOKUP(A102,[1]令和3年度契約状況調査票!$C:$AR,23,FALSE)="－","－",IF(VLOOKUP(A102,[1]令和3年度契約状況調査票!$C:$AR,9,FALSE)&lt;&gt;"",TEXT(VLOOKUP(A102,[1]令和3年度契約状況調査票!$C:$AR,19,FALSE),"#.0%")&amp;CHAR(10)&amp;"(B/A×100)",VLOOKUP(A102,[1]令和3年度契約状況調査票!$C:$AR,19,FALSE))))))</f>
        <v/>
      </c>
      <c r="K102" s="30" t="str">
        <f>IF(A102="","",IF(VLOOKUP(A102,[1]令和3年度契約状況調査票!$C:$AR,29,FALSE)="①公益社団法人","公社",IF(VLOOKUP(A102,[1]令和3年度契約状況調査票!$C:$AR,29,FALSE)="②公益財団法人","公財","")))</f>
        <v/>
      </c>
      <c r="L102" s="30" t="str">
        <f>IF(A102="","",VLOOKUP(A102,[1]令和3年度契約状況調査票!$C:$AR,30,FALSE))</f>
        <v/>
      </c>
      <c r="M102" s="31" t="str">
        <f>IF(A102="","",IF(VLOOKUP(A102,[1]令和3年度契約状況調査票!$C:$AR,30,FALSE)="国所管",VLOOKUP(A102,[1]令和3年度契約状況調査票!$C:$AR,24,FALSE),""))</f>
        <v/>
      </c>
      <c r="N102" s="32" t="str">
        <f>IF(A102="","",IF(AND(P102="○",O102="分担契約/単価契約"),"単価契約"&amp;CHAR(10)&amp;"予定調達総額 "&amp;TEXT(VLOOKUP(A102,[1]令和3年度契約状況調査票!$C:$AR,18,FALSE),"#,##0円")&amp;"(B)"&amp;CHAR(10)&amp;"分担契約"&amp;CHAR(10)&amp;VLOOKUP(A102,[1]令和3年度契約状況調査票!$C:$AR,34,FALSE),IF(AND(P102="○",O102="分担契約"),"分担契約"&amp;CHAR(10)&amp;"契約総額 "&amp;TEXT(VLOOKUP(A102,[1]令和3年度契約状況調査票!$C:$AR,18,FALSE),"#,##0円")&amp;"(B)"&amp;CHAR(10)&amp;VLOOKUP(A102,[1]令和3年度契約状況調査票!$C:$AR,34,FALSE),(IF(O102="分担契約/単価契約","単価契約"&amp;CHAR(10)&amp;"予定調達総額 "&amp;TEXT(VLOOKUP(A102,[1]令和3年度契約状況調査票!$C:$AR,18,FALSE),"#,##0円")&amp;CHAR(10)&amp;"分担契約"&amp;CHAR(10)&amp;VLOOKUP(A102,[1]令和3年度契約状況調査票!$C:$AR,34,FALSE),IF(O102="分担契約","分担契約"&amp;CHAR(10)&amp;"契約総額 "&amp;TEXT(VLOOKUP(A102,[1]令和3年度契約状況調査票!$C:$AR,18,FALSE),"#,##0円")&amp;CHAR(10)&amp;VLOOKUP(A102,[1]令和3年度契約状況調査票!$C:$AR,34,FALSE),IF(O102="単価契約","単価契約"&amp;CHAR(10)&amp;"予定調達総額 "&amp;TEXT(VLOOKUP(A102,[1]令和3年度契約状況調査票!$C:$AR,18,FALSE),"#,##0円")&amp;CHAR(10)&amp;VLOOKUP(A102,[1]令和3年度契約状況調査票!$C:$AR,34,FALSE),VLOOKUP(A102,[1]令和3年度契約状況調査票!$C:$AR,34,FALSE))))))))</f>
        <v/>
      </c>
      <c r="O102" s="21" t="str">
        <f>IF(A102="","",VLOOKUP(A102,[1]令和3年度契約状況調査票!$C:$BY,55,FALSE))</f>
        <v/>
      </c>
      <c r="P102" s="21" t="str">
        <f>IF(A102="","",IF(VLOOKUP(A102,[1]令和3年度契約状況調査票!$C:$AR,16,FALSE)="他官署で調達手続きを実施のため","×",IF(VLOOKUP(A102,[1]令和3年度契約状況調査票!$C:$AR,23,FALSE)="②同種の他の契約の予定価格を類推されるおそれがあるため公表しない","×","○")))</f>
        <v/>
      </c>
    </row>
    <row r="103" spans="1:16" s="21" customFormat="1" ht="60" customHeight="1" x14ac:dyDescent="0.15">
      <c r="A103" s="22" t="str">
        <f>IF(MAX([1]令和3年度契約状況調査票!C102:C347)&gt;=ROW()-5,ROW()-5,"")</f>
        <v/>
      </c>
      <c r="B103" s="23" t="str">
        <f>IF(A103="","",VLOOKUP(A103,[1]令和3年度契約状況調査票!$C:$AR,7,FALSE))</f>
        <v/>
      </c>
      <c r="C103" s="24" t="str">
        <f>IF(A103="","",VLOOKUP(A103,[1]令和3年度契約状況調査票!$C:$AR,8,FALSE))</f>
        <v/>
      </c>
      <c r="D103" s="25" t="str">
        <f>IF(A103="","",VLOOKUP(A103,[1]令和3年度契約状況調査票!$C:$AR,11,FALSE))</f>
        <v/>
      </c>
      <c r="E103" s="23" t="str">
        <f>IF(A103="","",VLOOKUP(A103,[1]令和3年度契約状況調査票!$C:$AR,12,FALSE))</f>
        <v/>
      </c>
      <c r="F103" s="26" t="str">
        <f>IF(A103="","",VLOOKUP(A103,[1]令和3年度契約状況調査票!$C:$AR,13,FALSE))</f>
        <v/>
      </c>
      <c r="G103" s="27" t="str">
        <f>IF(A103="","",IF(VLOOKUP(A103,[1]令和3年度契約状況調査票!$C:$AR,14,FALSE)="②一般競争入札（総合評価方式）","一般競争入札"&amp;CHAR(10)&amp;"（総合評価方式）","一般競争入札"))</f>
        <v/>
      </c>
      <c r="H103" s="28" t="str">
        <f>IF(A103="","",IF(VLOOKUP(A103,[1]令和3年度契約状況調査票!$C:$AR,16,FALSE)="他官署で調達手続きを実施のため","他官署で調達手続きを実施のため",IF(VLOOKUP(A103,[1]令和3年度契約状況調査票!$C:$AR,23,FALSE)="②同種の他の契約の予定価格を類推されるおそれがあるため公表しない","同種の他の契約の予定価格を類推されるおそれがあるため公表しない",IF(VLOOKUP(A103,[1]令和3年度契約状況調査票!$C:$AR,23,FALSE)="－","－",IF(VLOOKUP(A103,[1]令和3年度契約状況調査票!$C:$AR,9,FALSE)&lt;&gt;"",TEXT(VLOOKUP(A103,[1]令和3年度契約状況調査票!$C:$AR,16,FALSE),"#,##0円")&amp;CHAR(10)&amp;"(A)",VLOOKUP(A103,[1]令和3年度契約状況調査票!$C:$AR,16,FALSE))))))</f>
        <v/>
      </c>
      <c r="I103" s="28" t="str">
        <f>IF(A103="","",VLOOKUP(A103,[1]令和3年度契約状況調査票!$C:$AR,17,FALSE))</f>
        <v/>
      </c>
      <c r="J103" s="29" t="str">
        <f>IF(A103="","",IF(VLOOKUP(A103,[1]令和3年度契約状況調査票!$C:$AR,16,FALSE)="他官署で調達手続きを実施のため","－",IF(VLOOKUP(A103,[1]令和3年度契約状況調査票!$C:$AR,23,FALSE)="②同種の他の契約の予定価格を類推されるおそれがあるため公表しない","－",IF(VLOOKUP(A103,[1]令和3年度契約状況調査票!$C:$AR,23,FALSE)="－","－",IF(VLOOKUP(A103,[1]令和3年度契約状況調査票!$C:$AR,9,FALSE)&lt;&gt;"",TEXT(VLOOKUP(A103,[1]令和3年度契約状況調査票!$C:$AR,19,FALSE),"#.0%")&amp;CHAR(10)&amp;"(B/A×100)",VLOOKUP(A103,[1]令和3年度契約状況調査票!$C:$AR,19,FALSE))))))</f>
        <v/>
      </c>
      <c r="K103" s="30" t="str">
        <f>IF(A103="","",IF(VLOOKUP(A103,[1]令和3年度契約状況調査票!$C:$AR,29,FALSE)="①公益社団法人","公社",IF(VLOOKUP(A103,[1]令和3年度契約状況調査票!$C:$AR,29,FALSE)="②公益財団法人","公財","")))</f>
        <v/>
      </c>
      <c r="L103" s="30" t="str">
        <f>IF(A103="","",VLOOKUP(A103,[1]令和3年度契約状況調査票!$C:$AR,30,FALSE))</f>
        <v/>
      </c>
      <c r="M103" s="31" t="str">
        <f>IF(A103="","",IF(VLOOKUP(A103,[1]令和3年度契約状況調査票!$C:$AR,30,FALSE)="国所管",VLOOKUP(A103,[1]令和3年度契約状況調査票!$C:$AR,24,FALSE),""))</f>
        <v/>
      </c>
      <c r="N103" s="32" t="str">
        <f>IF(A103="","",IF(AND(P103="○",O103="分担契約/単価契約"),"単価契約"&amp;CHAR(10)&amp;"予定調達総額 "&amp;TEXT(VLOOKUP(A103,[1]令和3年度契約状況調査票!$C:$AR,18,FALSE),"#,##0円")&amp;"(B)"&amp;CHAR(10)&amp;"分担契約"&amp;CHAR(10)&amp;VLOOKUP(A103,[1]令和3年度契約状況調査票!$C:$AR,34,FALSE),IF(AND(P103="○",O103="分担契約"),"分担契約"&amp;CHAR(10)&amp;"契約総額 "&amp;TEXT(VLOOKUP(A103,[1]令和3年度契約状況調査票!$C:$AR,18,FALSE),"#,##0円")&amp;"(B)"&amp;CHAR(10)&amp;VLOOKUP(A103,[1]令和3年度契約状況調査票!$C:$AR,34,FALSE),(IF(O103="分担契約/単価契約","単価契約"&amp;CHAR(10)&amp;"予定調達総額 "&amp;TEXT(VLOOKUP(A103,[1]令和3年度契約状況調査票!$C:$AR,18,FALSE),"#,##0円")&amp;CHAR(10)&amp;"分担契約"&amp;CHAR(10)&amp;VLOOKUP(A103,[1]令和3年度契約状況調査票!$C:$AR,34,FALSE),IF(O103="分担契約","分担契約"&amp;CHAR(10)&amp;"契約総額 "&amp;TEXT(VLOOKUP(A103,[1]令和3年度契約状況調査票!$C:$AR,18,FALSE),"#,##0円")&amp;CHAR(10)&amp;VLOOKUP(A103,[1]令和3年度契約状況調査票!$C:$AR,34,FALSE),IF(O103="単価契約","単価契約"&amp;CHAR(10)&amp;"予定調達総額 "&amp;TEXT(VLOOKUP(A103,[1]令和3年度契約状況調査票!$C:$AR,18,FALSE),"#,##0円")&amp;CHAR(10)&amp;VLOOKUP(A103,[1]令和3年度契約状況調査票!$C:$AR,34,FALSE),VLOOKUP(A103,[1]令和3年度契約状況調査票!$C:$AR,34,FALSE))))))))</f>
        <v/>
      </c>
      <c r="O103" s="21" t="str">
        <f>IF(A103="","",VLOOKUP(A103,[1]令和3年度契約状況調査票!$C:$BY,55,FALSE))</f>
        <v/>
      </c>
      <c r="P103" s="21" t="str">
        <f>IF(A103="","",IF(VLOOKUP(A103,[1]令和3年度契約状況調査票!$C:$AR,16,FALSE)="他官署で調達手続きを実施のため","×",IF(VLOOKUP(A103,[1]令和3年度契約状況調査票!$C:$AR,23,FALSE)="②同種の他の契約の予定価格を類推されるおそれがあるため公表しない","×","○")))</f>
        <v/>
      </c>
    </row>
    <row r="104" spans="1:16" s="33" customFormat="1" ht="60" customHeight="1" x14ac:dyDescent="0.15">
      <c r="A104" s="22" t="str">
        <f>IF(MAX([1]令和3年度契約状況調査票!C103:C348)&gt;=ROW()-5,ROW()-5,"")</f>
        <v/>
      </c>
      <c r="B104" s="23" t="str">
        <f>IF(A104="","",VLOOKUP(A104,[1]令和3年度契約状況調査票!$C:$AR,7,FALSE))</f>
        <v/>
      </c>
      <c r="C104" s="24" t="str">
        <f>IF(A104="","",VLOOKUP(A104,[1]令和3年度契約状況調査票!$C:$AR,8,FALSE))</f>
        <v/>
      </c>
      <c r="D104" s="25" t="str">
        <f>IF(A104="","",VLOOKUP(A104,[1]令和3年度契約状況調査票!$C:$AR,11,FALSE))</f>
        <v/>
      </c>
      <c r="E104" s="23" t="str">
        <f>IF(A104="","",VLOOKUP(A104,[1]令和3年度契約状況調査票!$C:$AR,12,FALSE))</f>
        <v/>
      </c>
      <c r="F104" s="26" t="str">
        <f>IF(A104="","",VLOOKUP(A104,[1]令和3年度契約状況調査票!$C:$AR,13,FALSE))</f>
        <v/>
      </c>
      <c r="G104" s="27" t="str">
        <f>IF(A104="","",IF(VLOOKUP(A104,[1]令和3年度契約状況調査票!$C:$AR,14,FALSE)="②一般競争入札（総合評価方式）","一般競争入札"&amp;CHAR(10)&amp;"（総合評価方式）","一般競争入札"))</f>
        <v/>
      </c>
      <c r="H104" s="28" t="str">
        <f>IF(A104="","",IF(VLOOKUP(A104,[1]令和3年度契約状況調査票!$C:$AR,16,FALSE)="他官署で調達手続きを実施のため","他官署で調達手続きを実施のため",IF(VLOOKUP(A104,[1]令和3年度契約状況調査票!$C:$AR,23,FALSE)="②同種の他の契約の予定価格を類推されるおそれがあるため公表しない","同種の他の契約の予定価格を類推されるおそれがあるため公表しない",IF(VLOOKUP(A104,[1]令和3年度契約状況調査票!$C:$AR,23,FALSE)="－","－",IF(VLOOKUP(A104,[1]令和3年度契約状況調査票!$C:$AR,9,FALSE)&lt;&gt;"",TEXT(VLOOKUP(A104,[1]令和3年度契約状況調査票!$C:$AR,16,FALSE),"#,##0円")&amp;CHAR(10)&amp;"(A)",VLOOKUP(A104,[1]令和3年度契約状況調査票!$C:$AR,16,FALSE))))))</f>
        <v/>
      </c>
      <c r="I104" s="28" t="str">
        <f>IF(A104="","",VLOOKUP(A104,[1]令和3年度契約状況調査票!$C:$AR,17,FALSE))</f>
        <v/>
      </c>
      <c r="J104" s="29" t="str">
        <f>IF(A104="","",IF(VLOOKUP(A104,[1]令和3年度契約状況調査票!$C:$AR,16,FALSE)="他官署で調達手続きを実施のため","－",IF(VLOOKUP(A104,[1]令和3年度契約状況調査票!$C:$AR,23,FALSE)="②同種の他の契約の予定価格を類推されるおそれがあるため公表しない","－",IF(VLOOKUP(A104,[1]令和3年度契約状況調査票!$C:$AR,23,FALSE)="－","－",IF(VLOOKUP(A104,[1]令和3年度契約状況調査票!$C:$AR,9,FALSE)&lt;&gt;"",TEXT(VLOOKUP(A104,[1]令和3年度契約状況調査票!$C:$AR,19,FALSE),"#.0%")&amp;CHAR(10)&amp;"(B/A×100)",VLOOKUP(A104,[1]令和3年度契約状況調査票!$C:$AR,19,FALSE))))))</f>
        <v/>
      </c>
      <c r="K104" s="30" t="str">
        <f>IF(A104="","",IF(VLOOKUP(A104,[1]令和3年度契約状況調査票!$C:$AR,29,FALSE)="①公益社団法人","公社",IF(VLOOKUP(A104,[1]令和3年度契約状況調査票!$C:$AR,29,FALSE)="②公益財団法人","公財","")))</f>
        <v/>
      </c>
      <c r="L104" s="30" t="str">
        <f>IF(A104="","",VLOOKUP(A104,[1]令和3年度契約状況調査票!$C:$AR,30,FALSE))</f>
        <v/>
      </c>
      <c r="M104" s="31" t="str">
        <f>IF(A104="","",IF(VLOOKUP(A104,[1]令和3年度契約状況調査票!$C:$AR,30,FALSE)="国所管",VLOOKUP(A104,[1]令和3年度契約状況調査票!$C:$AR,24,FALSE),""))</f>
        <v/>
      </c>
      <c r="N104" s="32" t="str">
        <f>IF(A104="","",IF(AND(P104="○",O104="分担契約/単価契約"),"単価契約"&amp;CHAR(10)&amp;"予定調達総額 "&amp;TEXT(VLOOKUP(A104,[1]令和3年度契約状況調査票!$C:$AR,18,FALSE),"#,##0円")&amp;"(B)"&amp;CHAR(10)&amp;"分担契約"&amp;CHAR(10)&amp;VLOOKUP(A104,[1]令和3年度契約状況調査票!$C:$AR,34,FALSE),IF(AND(P104="○",O104="分担契約"),"分担契約"&amp;CHAR(10)&amp;"契約総額 "&amp;TEXT(VLOOKUP(A104,[1]令和3年度契約状況調査票!$C:$AR,18,FALSE),"#,##0円")&amp;"(B)"&amp;CHAR(10)&amp;VLOOKUP(A104,[1]令和3年度契約状況調査票!$C:$AR,34,FALSE),(IF(O104="分担契約/単価契約","単価契約"&amp;CHAR(10)&amp;"予定調達総額 "&amp;TEXT(VLOOKUP(A104,[1]令和3年度契約状況調査票!$C:$AR,18,FALSE),"#,##0円")&amp;CHAR(10)&amp;"分担契約"&amp;CHAR(10)&amp;VLOOKUP(A104,[1]令和3年度契約状況調査票!$C:$AR,34,FALSE),IF(O104="分担契約","分担契約"&amp;CHAR(10)&amp;"契約総額 "&amp;TEXT(VLOOKUP(A104,[1]令和3年度契約状況調査票!$C:$AR,18,FALSE),"#,##0円")&amp;CHAR(10)&amp;VLOOKUP(A104,[1]令和3年度契約状況調査票!$C:$AR,34,FALSE),IF(O104="単価契約","単価契約"&amp;CHAR(10)&amp;"予定調達総額 "&amp;TEXT(VLOOKUP(A104,[1]令和3年度契約状況調査票!$C:$AR,18,FALSE),"#,##0円")&amp;CHAR(10)&amp;VLOOKUP(A104,[1]令和3年度契約状況調査票!$C:$AR,34,FALSE),VLOOKUP(A104,[1]令和3年度契約状況調査票!$C:$AR,34,FALSE))))))))</f>
        <v/>
      </c>
      <c r="O104" s="21" t="str">
        <f>IF(A104="","",VLOOKUP(A104,[1]令和3年度契約状況調査票!$C:$BY,55,FALSE))</f>
        <v/>
      </c>
      <c r="P104" s="21" t="str">
        <f>IF(A104="","",IF(VLOOKUP(A104,[1]令和3年度契約状況調査票!$C:$AR,16,FALSE)="他官署で調達手続きを実施のため","×",IF(VLOOKUP(A104,[1]令和3年度契約状況調査票!$C:$AR,23,FALSE)="②同種の他の契約の予定価格を類推されるおそれがあるため公表しない","×","○")))</f>
        <v/>
      </c>
    </row>
    <row r="105" spans="1:16" s="33" customFormat="1" ht="60" customHeight="1" x14ac:dyDescent="0.15">
      <c r="A105" s="22" t="str">
        <f>IF(MAX([1]令和3年度契約状況調査票!C104:C349)&gt;=ROW()-5,ROW()-5,"")</f>
        <v/>
      </c>
      <c r="B105" s="23" t="str">
        <f>IF(A105="","",VLOOKUP(A105,[1]令和3年度契約状況調査票!$C:$AR,7,FALSE))</f>
        <v/>
      </c>
      <c r="C105" s="24" t="str">
        <f>IF(A105="","",VLOOKUP(A105,[1]令和3年度契約状況調査票!$C:$AR,8,FALSE))</f>
        <v/>
      </c>
      <c r="D105" s="25" t="str">
        <f>IF(A105="","",VLOOKUP(A105,[1]令和3年度契約状況調査票!$C:$AR,11,FALSE))</f>
        <v/>
      </c>
      <c r="E105" s="23" t="str">
        <f>IF(A105="","",VLOOKUP(A105,[1]令和3年度契約状況調査票!$C:$AR,12,FALSE))</f>
        <v/>
      </c>
      <c r="F105" s="26" t="str">
        <f>IF(A105="","",VLOOKUP(A105,[1]令和3年度契約状況調査票!$C:$AR,13,FALSE))</f>
        <v/>
      </c>
      <c r="G105" s="27" t="str">
        <f>IF(A105="","",IF(VLOOKUP(A105,[1]令和3年度契約状況調査票!$C:$AR,14,FALSE)="②一般競争入札（総合評価方式）","一般競争入札"&amp;CHAR(10)&amp;"（総合評価方式）","一般競争入札"))</f>
        <v/>
      </c>
      <c r="H105" s="28" t="str">
        <f>IF(A105="","",IF(VLOOKUP(A105,[1]令和3年度契約状況調査票!$C:$AR,16,FALSE)="他官署で調達手続きを実施のため","他官署で調達手続きを実施のため",IF(VLOOKUP(A105,[1]令和3年度契約状況調査票!$C:$AR,23,FALSE)="②同種の他の契約の予定価格を類推されるおそれがあるため公表しない","同種の他の契約の予定価格を類推されるおそれがあるため公表しない",IF(VLOOKUP(A105,[1]令和3年度契約状況調査票!$C:$AR,23,FALSE)="－","－",IF(VLOOKUP(A105,[1]令和3年度契約状況調査票!$C:$AR,9,FALSE)&lt;&gt;"",TEXT(VLOOKUP(A105,[1]令和3年度契約状況調査票!$C:$AR,16,FALSE),"#,##0円")&amp;CHAR(10)&amp;"(A)",VLOOKUP(A105,[1]令和3年度契約状況調査票!$C:$AR,16,FALSE))))))</f>
        <v/>
      </c>
      <c r="I105" s="28" t="str">
        <f>IF(A105="","",VLOOKUP(A105,[1]令和3年度契約状況調査票!$C:$AR,17,FALSE))</f>
        <v/>
      </c>
      <c r="J105" s="29" t="str">
        <f>IF(A105="","",IF(VLOOKUP(A105,[1]令和3年度契約状況調査票!$C:$AR,16,FALSE)="他官署で調達手続きを実施のため","－",IF(VLOOKUP(A105,[1]令和3年度契約状況調査票!$C:$AR,23,FALSE)="②同種の他の契約の予定価格を類推されるおそれがあるため公表しない","－",IF(VLOOKUP(A105,[1]令和3年度契約状況調査票!$C:$AR,23,FALSE)="－","－",IF(VLOOKUP(A105,[1]令和3年度契約状況調査票!$C:$AR,9,FALSE)&lt;&gt;"",TEXT(VLOOKUP(A105,[1]令和3年度契約状況調査票!$C:$AR,19,FALSE),"#.0%")&amp;CHAR(10)&amp;"(B/A×100)",VLOOKUP(A105,[1]令和3年度契約状況調査票!$C:$AR,19,FALSE))))))</f>
        <v/>
      </c>
      <c r="K105" s="30" t="str">
        <f>IF(A105="","",IF(VLOOKUP(A105,[1]令和3年度契約状況調査票!$C:$AR,29,FALSE)="①公益社団法人","公社",IF(VLOOKUP(A105,[1]令和3年度契約状況調査票!$C:$AR,29,FALSE)="②公益財団法人","公財","")))</f>
        <v/>
      </c>
      <c r="L105" s="30" t="str">
        <f>IF(A105="","",VLOOKUP(A105,[1]令和3年度契約状況調査票!$C:$AR,30,FALSE))</f>
        <v/>
      </c>
      <c r="M105" s="31" t="str">
        <f>IF(A105="","",IF(VLOOKUP(A105,[1]令和3年度契約状況調査票!$C:$AR,30,FALSE)="国所管",VLOOKUP(A105,[1]令和3年度契約状況調査票!$C:$AR,24,FALSE),""))</f>
        <v/>
      </c>
      <c r="N105" s="32" t="str">
        <f>IF(A105="","",IF(AND(P105="○",O105="分担契約/単価契約"),"単価契約"&amp;CHAR(10)&amp;"予定調達総額 "&amp;TEXT(VLOOKUP(A105,[1]令和3年度契約状況調査票!$C:$AR,18,FALSE),"#,##0円")&amp;"(B)"&amp;CHAR(10)&amp;"分担契約"&amp;CHAR(10)&amp;VLOOKUP(A105,[1]令和3年度契約状況調査票!$C:$AR,34,FALSE),IF(AND(P105="○",O105="分担契約"),"分担契約"&amp;CHAR(10)&amp;"契約総額 "&amp;TEXT(VLOOKUP(A105,[1]令和3年度契約状況調査票!$C:$AR,18,FALSE),"#,##0円")&amp;"(B)"&amp;CHAR(10)&amp;VLOOKUP(A105,[1]令和3年度契約状況調査票!$C:$AR,34,FALSE),(IF(O105="分担契約/単価契約","単価契約"&amp;CHAR(10)&amp;"予定調達総額 "&amp;TEXT(VLOOKUP(A105,[1]令和3年度契約状況調査票!$C:$AR,18,FALSE),"#,##0円")&amp;CHAR(10)&amp;"分担契約"&amp;CHAR(10)&amp;VLOOKUP(A105,[1]令和3年度契約状況調査票!$C:$AR,34,FALSE),IF(O105="分担契約","分担契約"&amp;CHAR(10)&amp;"契約総額 "&amp;TEXT(VLOOKUP(A105,[1]令和3年度契約状況調査票!$C:$AR,18,FALSE),"#,##0円")&amp;CHAR(10)&amp;VLOOKUP(A105,[1]令和3年度契約状況調査票!$C:$AR,34,FALSE),IF(O105="単価契約","単価契約"&amp;CHAR(10)&amp;"予定調達総額 "&amp;TEXT(VLOOKUP(A105,[1]令和3年度契約状況調査票!$C:$AR,18,FALSE),"#,##0円")&amp;CHAR(10)&amp;VLOOKUP(A105,[1]令和3年度契約状況調査票!$C:$AR,34,FALSE),VLOOKUP(A105,[1]令和3年度契約状況調査票!$C:$AR,34,FALSE))))))))</f>
        <v/>
      </c>
      <c r="O105" s="21" t="str">
        <f>IF(A105="","",VLOOKUP(A105,[1]令和3年度契約状況調査票!$C:$BY,55,FALSE))</f>
        <v/>
      </c>
      <c r="P105" s="21" t="str">
        <f>IF(A105="","",IF(VLOOKUP(A105,[1]令和3年度契約状況調査票!$C:$AR,16,FALSE)="他官署で調達手続きを実施のため","×",IF(VLOOKUP(A105,[1]令和3年度契約状況調査票!$C:$AR,23,FALSE)="②同種の他の契約の予定価格を類推されるおそれがあるため公表しない","×","○")))</f>
        <v/>
      </c>
    </row>
    <row r="106" spans="1:16" s="33" customFormat="1" ht="60" customHeight="1" x14ac:dyDescent="0.15">
      <c r="A106" s="22" t="str">
        <f>IF(MAX([1]令和3年度契約状況調査票!C105:C350)&gt;=ROW()-5,ROW()-5,"")</f>
        <v/>
      </c>
      <c r="B106" s="23" t="str">
        <f>IF(A106="","",VLOOKUP(A106,[1]令和3年度契約状況調査票!$C:$AR,7,FALSE))</f>
        <v/>
      </c>
      <c r="C106" s="24" t="str">
        <f>IF(A106="","",VLOOKUP(A106,[1]令和3年度契約状況調査票!$C:$AR,8,FALSE))</f>
        <v/>
      </c>
      <c r="D106" s="25" t="str">
        <f>IF(A106="","",VLOOKUP(A106,[1]令和3年度契約状況調査票!$C:$AR,11,FALSE))</f>
        <v/>
      </c>
      <c r="E106" s="23" t="str">
        <f>IF(A106="","",VLOOKUP(A106,[1]令和3年度契約状況調査票!$C:$AR,12,FALSE))</f>
        <v/>
      </c>
      <c r="F106" s="26" t="str">
        <f>IF(A106="","",VLOOKUP(A106,[1]令和3年度契約状況調査票!$C:$AR,13,FALSE))</f>
        <v/>
      </c>
      <c r="G106" s="27" t="str">
        <f>IF(A106="","",IF(VLOOKUP(A106,[1]令和3年度契約状況調査票!$C:$AR,14,FALSE)="②一般競争入札（総合評価方式）","一般競争入札"&amp;CHAR(10)&amp;"（総合評価方式）","一般競争入札"))</f>
        <v/>
      </c>
      <c r="H106" s="28" t="str">
        <f>IF(A106="","",IF(VLOOKUP(A106,[1]令和3年度契約状況調査票!$C:$AR,16,FALSE)="他官署で調達手続きを実施のため","他官署で調達手続きを実施のため",IF(VLOOKUP(A106,[1]令和3年度契約状況調査票!$C:$AR,23,FALSE)="②同種の他の契約の予定価格を類推されるおそれがあるため公表しない","同種の他の契約の予定価格を類推されるおそれがあるため公表しない",IF(VLOOKUP(A106,[1]令和3年度契約状況調査票!$C:$AR,23,FALSE)="－","－",IF(VLOOKUP(A106,[1]令和3年度契約状況調査票!$C:$AR,9,FALSE)&lt;&gt;"",TEXT(VLOOKUP(A106,[1]令和3年度契約状況調査票!$C:$AR,16,FALSE),"#,##0円")&amp;CHAR(10)&amp;"(A)",VLOOKUP(A106,[1]令和3年度契約状況調査票!$C:$AR,16,FALSE))))))</f>
        <v/>
      </c>
      <c r="I106" s="28" t="str">
        <f>IF(A106="","",VLOOKUP(A106,[1]令和3年度契約状況調査票!$C:$AR,17,FALSE))</f>
        <v/>
      </c>
      <c r="J106" s="29" t="str">
        <f>IF(A106="","",IF(VLOOKUP(A106,[1]令和3年度契約状況調査票!$C:$AR,16,FALSE)="他官署で調達手続きを実施のため","－",IF(VLOOKUP(A106,[1]令和3年度契約状況調査票!$C:$AR,23,FALSE)="②同種の他の契約の予定価格を類推されるおそれがあるため公表しない","－",IF(VLOOKUP(A106,[1]令和3年度契約状況調査票!$C:$AR,23,FALSE)="－","－",IF(VLOOKUP(A106,[1]令和3年度契約状況調査票!$C:$AR,9,FALSE)&lt;&gt;"",TEXT(VLOOKUP(A106,[1]令和3年度契約状況調査票!$C:$AR,19,FALSE),"#.0%")&amp;CHAR(10)&amp;"(B/A×100)",VLOOKUP(A106,[1]令和3年度契約状況調査票!$C:$AR,19,FALSE))))))</f>
        <v/>
      </c>
      <c r="K106" s="30" t="str">
        <f>IF(A106="","",IF(VLOOKUP(A106,[1]令和3年度契約状況調査票!$C:$AR,29,FALSE)="①公益社団法人","公社",IF(VLOOKUP(A106,[1]令和3年度契約状況調査票!$C:$AR,29,FALSE)="②公益財団法人","公財","")))</f>
        <v/>
      </c>
      <c r="L106" s="30" t="str">
        <f>IF(A106="","",VLOOKUP(A106,[1]令和3年度契約状況調査票!$C:$AR,30,FALSE))</f>
        <v/>
      </c>
      <c r="M106" s="31" t="str">
        <f>IF(A106="","",IF(VLOOKUP(A106,[1]令和3年度契約状況調査票!$C:$AR,30,FALSE)="国所管",VLOOKUP(A106,[1]令和3年度契約状況調査票!$C:$AR,24,FALSE),""))</f>
        <v/>
      </c>
      <c r="N106" s="32" t="str">
        <f>IF(A106="","",IF(AND(P106="○",O106="分担契約/単価契約"),"単価契約"&amp;CHAR(10)&amp;"予定調達総額 "&amp;TEXT(VLOOKUP(A106,[1]令和3年度契約状況調査票!$C:$AR,18,FALSE),"#,##0円")&amp;"(B)"&amp;CHAR(10)&amp;"分担契約"&amp;CHAR(10)&amp;VLOOKUP(A106,[1]令和3年度契約状況調査票!$C:$AR,34,FALSE),IF(AND(P106="○",O106="分担契約"),"分担契約"&amp;CHAR(10)&amp;"契約総額 "&amp;TEXT(VLOOKUP(A106,[1]令和3年度契約状況調査票!$C:$AR,18,FALSE),"#,##0円")&amp;"(B)"&amp;CHAR(10)&amp;VLOOKUP(A106,[1]令和3年度契約状況調査票!$C:$AR,34,FALSE),(IF(O106="分担契約/単価契約","単価契約"&amp;CHAR(10)&amp;"予定調達総額 "&amp;TEXT(VLOOKUP(A106,[1]令和3年度契約状況調査票!$C:$AR,18,FALSE),"#,##0円")&amp;CHAR(10)&amp;"分担契約"&amp;CHAR(10)&amp;VLOOKUP(A106,[1]令和3年度契約状況調査票!$C:$AR,34,FALSE),IF(O106="分担契約","分担契約"&amp;CHAR(10)&amp;"契約総額 "&amp;TEXT(VLOOKUP(A106,[1]令和3年度契約状況調査票!$C:$AR,18,FALSE),"#,##0円")&amp;CHAR(10)&amp;VLOOKUP(A106,[1]令和3年度契約状況調査票!$C:$AR,34,FALSE),IF(O106="単価契約","単価契約"&amp;CHAR(10)&amp;"予定調達総額 "&amp;TEXT(VLOOKUP(A106,[1]令和3年度契約状況調査票!$C:$AR,18,FALSE),"#,##0円")&amp;CHAR(10)&amp;VLOOKUP(A106,[1]令和3年度契約状況調査票!$C:$AR,34,FALSE),VLOOKUP(A106,[1]令和3年度契約状況調査票!$C:$AR,34,FALSE))))))))</f>
        <v/>
      </c>
      <c r="O106" s="21" t="str">
        <f>IF(A106="","",VLOOKUP(A106,[1]令和3年度契約状況調査票!$C:$BY,55,FALSE))</f>
        <v/>
      </c>
      <c r="P106" s="21" t="str">
        <f>IF(A106="","",IF(VLOOKUP(A106,[1]令和3年度契約状況調査票!$C:$AR,16,FALSE)="他官署で調達手続きを実施のため","×",IF(VLOOKUP(A106,[1]令和3年度契約状況調査票!$C:$AR,23,FALSE)="②同種の他の契約の予定価格を類推されるおそれがあるため公表しない","×","○")))</f>
        <v/>
      </c>
    </row>
    <row r="107" spans="1:16" s="33" customFormat="1" ht="60" customHeight="1" x14ac:dyDescent="0.15">
      <c r="A107" s="22" t="str">
        <f>IF(MAX([1]令和3年度契約状況調査票!C106:C351)&gt;=ROW()-5,ROW()-5,"")</f>
        <v/>
      </c>
      <c r="B107" s="23" t="str">
        <f>IF(A107="","",VLOOKUP(A107,[1]令和3年度契約状況調査票!$C:$AR,7,FALSE))</f>
        <v/>
      </c>
      <c r="C107" s="24" t="str">
        <f>IF(A107="","",VLOOKUP(A107,[1]令和3年度契約状況調査票!$C:$AR,8,FALSE))</f>
        <v/>
      </c>
      <c r="D107" s="25" t="str">
        <f>IF(A107="","",VLOOKUP(A107,[1]令和3年度契約状況調査票!$C:$AR,11,FALSE))</f>
        <v/>
      </c>
      <c r="E107" s="23" t="str">
        <f>IF(A107="","",VLOOKUP(A107,[1]令和3年度契約状況調査票!$C:$AR,12,FALSE))</f>
        <v/>
      </c>
      <c r="F107" s="26" t="str">
        <f>IF(A107="","",VLOOKUP(A107,[1]令和3年度契約状況調査票!$C:$AR,13,FALSE))</f>
        <v/>
      </c>
      <c r="G107" s="27" t="str">
        <f>IF(A107="","",IF(VLOOKUP(A107,[1]令和3年度契約状況調査票!$C:$AR,14,FALSE)="②一般競争入札（総合評価方式）","一般競争入札"&amp;CHAR(10)&amp;"（総合評価方式）","一般競争入札"))</f>
        <v/>
      </c>
      <c r="H107" s="28" t="str">
        <f>IF(A107="","",IF(VLOOKUP(A107,[1]令和3年度契約状況調査票!$C:$AR,16,FALSE)="他官署で調達手続きを実施のため","他官署で調達手続きを実施のため",IF(VLOOKUP(A107,[1]令和3年度契約状況調査票!$C:$AR,23,FALSE)="②同種の他の契約の予定価格を類推されるおそれがあるため公表しない","同種の他の契約の予定価格を類推されるおそれがあるため公表しない",IF(VLOOKUP(A107,[1]令和3年度契約状況調査票!$C:$AR,23,FALSE)="－","－",IF(VLOOKUP(A107,[1]令和3年度契約状況調査票!$C:$AR,9,FALSE)&lt;&gt;"",TEXT(VLOOKUP(A107,[1]令和3年度契約状況調査票!$C:$AR,16,FALSE),"#,##0円")&amp;CHAR(10)&amp;"(A)",VLOOKUP(A107,[1]令和3年度契約状況調査票!$C:$AR,16,FALSE))))))</f>
        <v/>
      </c>
      <c r="I107" s="28" t="str">
        <f>IF(A107="","",VLOOKUP(A107,[1]令和3年度契約状況調査票!$C:$AR,17,FALSE))</f>
        <v/>
      </c>
      <c r="J107" s="29" t="str">
        <f>IF(A107="","",IF(VLOOKUP(A107,[1]令和3年度契約状況調査票!$C:$AR,16,FALSE)="他官署で調達手続きを実施のため","－",IF(VLOOKUP(A107,[1]令和3年度契約状況調査票!$C:$AR,23,FALSE)="②同種の他の契約の予定価格を類推されるおそれがあるため公表しない","－",IF(VLOOKUP(A107,[1]令和3年度契約状況調査票!$C:$AR,23,FALSE)="－","－",IF(VLOOKUP(A107,[1]令和3年度契約状況調査票!$C:$AR,9,FALSE)&lt;&gt;"",TEXT(VLOOKUP(A107,[1]令和3年度契約状況調査票!$C:$AR,19,FALSE),"#.0%")&amp;CHAR(10)&amp;"(B/A×100)",VLOOKUP(A107,[1]令和3年度契約状況調査票!$C:$AR,19,FALSE))))))</f>
        <v/>
      </c>
      <c r="K107" s="30" t="str">
        <f>IF(A107="","",IF(VLOOKUP(A107,[1]令和3年度契約状況調査票!$C:$AR,29,FALSE)="①公益社団法人","公社",IF(VLOOKUP(A107,[1]令和3年度契約状況調査票!$C:$AR,29,FALSE)="②公益財団法人","公財","")))</f>
        <v/>
      </c>
      <c r="L107" s="30" t="str">
        <f>IF(A107="","",VLOOKUP(A107,[1]令和3年度契約状況調査票!$C:$AR,30,FALSE))</f>
        <v/>
      </c>
      <c r="M107" s="31" t="str">
        <f>IF(A107="","",IF(VLOOKUP(A107,[1]令和3年度契約状況調査票!$C:$AR,30,FALSE)="国所管",VLOOKUP(A107,[1]令和3年度契約状況調査票!$C:$AR,24,FALSE),""))</f>
        <v/>
      </c>
      <c r="N107" s="32" t="str">
        <f>IF(A107="","",IF(AND(P107="○",O107="分担契約/単価契約"),"単価契約"&amp;CHAR(10)&amp;"予定調達総額 "&amp;TEXT(VLOOKUP(A107,[1]令和3年度契約状況調査票!$C:$AR,18,FALSE),"#,##0円")&amp;"(B)"&amp;CHAR(10)&amp;"分担契約"&amp;CHAR(10)&amp;VLOOKUP(A107,[1]令和3年度契約状況調査票!$C:$AR,34,FALSE),IF(AND(P107="○",O107="分担契約"),"分担契約"&amp;CHAR(10)&amp;"契約総額 "&amp;TEXT(VLOOKUP(A107,[1]令和3年度契約状況調査票!$C:$AR,18,FALSE),"#,##0円")&amp;"(B)"&amp;CHAR(10)&amp;VLOOKUP(A107,[1]令和3年度契約状況調査票!$C:$AR,34,FALSE),(IF(O107="分担契約/単価契約","単価契約"&amp;CHAR(10)&amp;"予定調達総額 "&amp;TEXT(VLOOKUP(A107,[1]令和3年度契約状況調査票!$C:$AR,18,FALSE),"#,##0円")&amp;CHAR(10)&amp;"分担契約"&amp;CHAR(10)&amp;VLOOKUP(A107,[1]令和3年度契約状況調査票!$C:$AR,34,FALSE),IF(O107="分担契約","分担契約"&amp;CHAR(10)&amp;"契約総額 "&amp;TEXT(VLOOKUP(A107,[1]令和3年度契約状況調査票!$C:$AR,18,FALSE),"#,##0円")&amp;CHAR(10)&amp;VLOOKUP(A107,[1]令和3年度契約状況調査票!$C:$AR,34,FALSE),IF(O107="単価契約","単価契約"&amp;CHAR(10)&amp;"予定調達総額 "&amp;TEXT(VLOOKUP(A107,[1]令和3年度契約状況調査票!$C:$AR,18,FALSE),"#,##0円")&amp;CHAR(10)&amp;VLOOKUP(A107,[1]令和3年度契約状況調査票!$C:$AR,34,FALSE),VLOOKUP(A107,[1]令和3年度契約状況調査票!$C:$AR,34,FALSE))))))))</f>
        <v/>
      </c>
      <c r="O107" s="21" t="str">
        <f>IF(A107="","",VLOOKUP(A107,[1]令和3年度契約状況調査票!$C:$BY,55,FALSE))</f>
        <v/>
      </c>
      <c r="P107" s="21" t="str">
        <f>IF(A107="","",IF(VLOOKUP(A107,[1]令和3年度契約状況調査票!$C:$AR,16,FALSE)="他官署で調達手続きを実施のため","×",IF(VLOOKUP(A107,[1]令和3年度契約状況調査票!$C:$AR,23,FALSE)="②同種の他の契約の予定価格を類推されるおそれがあるため公表しない","×","○")))</f>
        <v/>
      </c>
    </row>
    <row r="108" spans="1:16" s="33" customFormat="1" ht="60" customHeight="1" x14ac:dyDescent="0.15">
      <c r="A108" s="22" t="str">
        <f>IF(MAX([1]令和3年度契約状況調査票!C107:C352)&gt;=ROW()-5,ROW()-5,"")</f>
        <v/>
      </c>
      <c r="B108" s="23" t="str">
        <f>IF(A108="","",VLOOKUP(A108,[1]令和3年度契約状況調査票!$C:$AR,7,FALSE))</f>
        <v/>
      </c>
      <c r="C108" s="24" t="str">
        <f>IF(A108="","",VLOOKUP(A108,[1]令和3年度契約状況調査票!$C:$AR,8,FALSE))</f>
        <v/>
      </c>
      <c r="D108" s="25" t="str">
        <f>IF(A108="","",VLOOKUP(A108,[1]令和3年度契約状況調査票!$C:$AR,11,FALSE))</f>
        <v/>
      </c>
      <c r="E108" s="23" t="str">
        <f>IF(A108="","",VLOOKUP(A108,[1]令和3年度契約状況調査票!$C:$AR,12,FALSE))</f>
        <v/>
      </c>
      <c r="F108" s="26" t="str">
        <f>IF(A108="","",VLOOKUP(A108,[1]令和3年度契約状況調査票!$C:$AR,13,FALSE))</f>
        <v/>
      </c>
      <c r="G108" s="27" t="str">
        <f>IF(A108="","",IF(VLOOKUP(A108,[1]令和3年度契約状況調査票!$C:$AR,14,FALSE)="②一般競争入札（総合評価方式）","一般競争入札"&amp;CHAR(10)&amp;"（総合評価方式）","一般競争入札"))</f>
        <v/>
      </c>
      <c r="H108" s="28" t="str">
        <f>IF(A108="","",IF(VLOOKUP(A108,[1]令和3年度契約状況調査票!$C:$AR,16,FALSE)="他官署で調達手続きを実施のため","他官署で調達手続きを実施のため",IF(VLOOKUP(A108,[1]令和3年度契約状況調査票!$C:$AR,23,FALSE)="②同種の他の契約の予定価格を類推されるおそれがあるため公表しない","同種の他の契約の予定価格を類推されるおそれがあるため公表しない",IF(VLOOKUP(A108,[1]令和3年度契約状況調査票!$C:$AR,23,FALSE)="－","－",IF(VLOOKUP(A108,[1]令和3年度契約状況調査票!$C:$AR,9,FALSE)&lt;&gt;"",TEXT(VLOOKUP(A108,[1]令和3年度契約状況調査票!$C:$AR,16,FALSE),"#,##0円")&amp;CHAR(10)&amp;"(A)",VLOOKUP(A108,[1]令和3年度契約状況調査票!$C:$AR,16,FALSE))))))</f>
        <v/>
      </c>
      <c r="I108" s="28" t="str">
        <f>IF(A108="","",VLOOKUP(A108,[1]令和3年度契約状況調査票!$C:$AR,17,FALSE))</f>
        <v/>
      </c>
      <c r="J108" s="29" t="str">
        <f>IF(A108="","",IF(VLOOKUP(A108,[1]令和3年度契約状況調査票!$C:$AR,16,FALSE)="他官署で調達手続きを実施のため","－",IF(VLOOKUP(A108,[1]令和3年度契約状況調査票!$C:$AR,23,FALSE)="②同種の他の契約の予定価格を類推されるおそれがあるため公表しない","－",IF(VLOOKUP(A108,[1]令和3年度契約状況調査票!$C:$AR,23,FALSE)="－","－",IF(VLOOKUP(A108,[1]令和3年度契約状況調査票!$C:$AR,9,FALSE)&lt;&gt;"",TEXT(VLOOKUP(A108,[1]令和3年度契約状況調査票!$C:$AR,19,FALSE),"#.0%")&amp;CHAR(10)&amp;"(B/A×100)",VLOOKUP(A108,[1]令和3年度契約状況調査票!$C:$AR,19,FALSE))))))</f>
        <v/>
      </c>
      <c r="K108" s="30" t="str">
        <f>IF(A108="","",IF(VLOOKUP(A108,[1]令和3年度契約状況調査票!$C:$AR,29,FALSE)="①公益社団法人","公社",IF(VLOOKUP(A108,[1]令和3年度契約状況調査票!$C:$AR,29,FALSE)="②公益財団法人","公財","")))</f>
        <v/>
      </c>
      <c r="L108" s="30" t="str">
        <f>IF(A108="","",VLOOKUP(A108,[1]令和3年度契約状況調査票!$C:$AR,30,FALSE))</f>
        <v/>
      </c>
      <c r="M108" s="31" t="str">
        <f>IF(A108="","",IF(VLOOKUP(A108,[1]令和3年度契約状況調査票!$C:$AR,30,FALSE)="国所管",VLOOKUP(A108,[1]令和3年度契約状況調査票!$C:$AR,24,FALSE),""))</f>
        <v/>
      </c>
      <c r="N108" s="32" t="str">
        <f>IF(A108="","",IF(AND(P108="○",O108="分担契約/単価契約"),"単価契約"&amp;CHAR(10)&amp;"予定調達総額 "&amp;TEXT(VLOOKUP(A108,[1]令和3年度契約状況調査票!$C:$AR,18,FALSE),"#,##0円")&amp;"(B)"&amp;CHAR(10)&amp;"分担契約"&amp;CHAR(10)&amp;VLOOKUP(A108,[1]令和3年度契約状況調査票!$C:$AR,34,FALSE),IF(AND(P108="○",O108="分担契約"),"分担契約"&amp;CHAR(10)&amp;"契約総額 "&amp;TEXT(VLOOKUP(A108,[1]令和3年度契約状況調査票!$C:$AR,18,FALSE),"#,##0円")&amp;"(B)"&amp;CHAR(10)&amp;VLOOKUP(A108,[1]令和3年度契約状況調査票!$C:$AR,34,FALSE),(IF(O108="分担契約/単価契約","単価契約"&amp;CHAR(10)&amp;"予定調達総額 "&amp;TEXT(VLOOKUP(A108,[1]令和3年度契約状況調査票!$C:$AR,18,FALSE),"#,##0円")&amp;CHAR(10)&amp;"分担契約"&amp;CHAR(10)&amp;VLOOKUP(A108,[1]令和3年度契約状況調査票!$C:$AR,34,FALSE),IF(O108="分担契約","分担契約"&amp;CHAR(10)&amp;"契約総額 "&amp;TEXT(VLOOKUP(A108,[1]令和3年度契約状況調査票!$C:$AR,18,FALSE),"#,##0円")&amp;CHAR(10)&amp;VLOOKUP(A108,[1]令和3年度契約状況調査票!$C:$AR,34,FALSE),IF(O108="単価契約","単価契約"&amp;CHAR(10)&amp;"予定調達総額 "&amp;TEXT(VLOOKUP(A108,[1]令和3年度契約状況調査票!$C:$AR,18,FALSE),"#,##0円")&amp;CHAR(10)&amp;VLOOKUP(A108,[1]令和3年度契約状況調査票!$C:$AR,34,FALSE),VLOOKUP(A108,[1]令和3年度契約状況調査票!$C:$AR,34,FALSE))))))))</f>
        <v/>
      </c>
      <c r="O108" s="21" t="str">
        <f>IF(A108="","",VLOOKUP(A108,[1]令和3年度契約状況調査票!$C:$BY,55,FALSE))</f>
        <v/>
      </c>
      <c r="P108" s="21" t="str">
        <f>IF(A108="","",IF(VLOOKUP(A108,[1]令和3年度契約状況調査票!$C:$AR,16,FALSE)="他官署で調達手続きを実施のため","×",IF(VLOOKUP(A108,[1]令和3年度契約状況調査票!$C:$AR,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2021-12-17T07:00:37Z</dcterms:created>
  <dcterms:modified xsi:type="dcterms:W3CDTF">2021-12-17T07:01:07Z</dcterms:modified>
</cp:coreProperties>
</file>