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596" activeTab="0"/>
  </bookViews>
  <sheets>
    <sheet name="(1)所得種類別内訳" sheetId="1" r:id="rId1"/>
    <sheet name="(2)所得種類別人員の累年比較 " sheetId="2" r:id="rId2"/>
    <sheet name="(3)所得種類別所得金額の累年比較" sheetId="3" r:id="rId3"/>
    <sheet name="(4)業種別内訳-1" sheetId="4" r:id="rId4"/>
    <sheet name="(4)業種別内訳-2" sheetId="5" r:id="rId5"/>
    <sheet name="$UnDoSnapShot$" sheetId="6" state="hidden" r:id="rId6"/>
  </sheets>
  <definedNames>
    <definedName name="04_法人税表貼り付け用エクスポートデータ">#REF!</definedName>
    <definedName name="_xlnm.Print_Area" localSheetId="0">'(1)所得種類別内訳'!$A$1:$L$29</definedName>
    <definedName name="_xlnm.Print_Area" localSheetId="2">'(3)所得種類別所得金額の累年比較'!$A$1:$L$36</definedName>
    <definedName name="_xlnm.Print_Area" localSheetId="3">'(4)業種別内訳-1'!$A$1:$AD$46</definedName>
    <definedName name="_xlnm.Print_Area" localSheetId="4">'(4)業種別内訳-2'!$A$1:$AE$48</definedName>
    <definedName name="_xlnm.Print_Titles" localSheetId="3">'(4)業種別内訳-1'!$2:$7</definedName>
    <definedName name="_xlnm.Print_Titles" localSheetId="4">'(4)業種別内訳-2'!$2:$7</definedName>
    <definedName name="所得階級別表（所得種類＆業種分類別）_局別作成">#REF!</definedName>
    <definedName name="申告所得税表貼り付け用エクスポートデータ（全国計）">#REF!</definedName>
    <definedName name="速報" localSheetId="3">'(4)業種別内訳-1'!$A$1:$K$46</definedName>
    <definedName name="速報" localSheetId="4">'(4)業種別内訳-2'!$A$1:$K$48</definedName>
    <definedName name="速報">#REF!</definedName>
  </definedNames>
  <calcPr calcMode="manual" fullCalcOnLoad="1"/>
</workbook>
</file>

<file path=xl/sharedStrings.xml><?xml version="1.0" encoding="utf-8"?>
<sst xmlns="http://schemas.openxmlformats.org/spreadsheetml/2006/main" count="942" uniqueCount="260">
  <si>
    <t>２－３　所得種類別人員、所得金額及び申告納税額</t>
  </si>
  <si>
    <t>区　　　　分</t>
  </si>
  <si>
    <t>人員</t>
  </si>
  <si>
    <t>所得金額</t>
  </si>
  <si>
    <t>主たるもの</t>
  </si>
  <si>
    <t>従たるもの</t>
  </si>
  <si>
    <t>人</t>
  </si>
  <si>
    <t>外千円</t>
  </si>
  <si>
    <t>千円</t>
  </si>
  <si>
    <t>各種商品小売業</t>
  </si>
  <si>
    <t>事　　　業　　　所　　　得</t>
  </si>
  <si>
    <t>営　業　等　所　得</t>
  </si>
  <si>
    <t>飲食料品小売業</t>
  </si>
  <si>
    <t>繊維、身まわり品小売業</t>
  </si>
  <si>
    <t>家具小売業</t>
  </si>
  <si>
    <t>雑貨類、日用具類小売業</t>
  </si>
  <si>
    <t>機械器具小売業</t>
  </si>
  <si>
    <t>その他の小売業</t>
  </si>
  <si>
    <t>料理飲食業</t>
  </si>
  <si>
    <t>卸売業</t>
  </si>
  <si>
    <t>製造小売業</t>
  </si>
  <si>
    <t>製造卸売業</t>
  </si>
  <si>
    <t>受託加工業</t>
  </si>
  <si>
    <t>修理業</t>
  </si>
  <si>
    <t>サービス業</t>
  </si>
  <si>
    <t>建設業</t>
  </si>
  <si>
    <t>その他の営業</t>
  </si>
  <si>
    <t>畜産水産業</t>
  </si>
  <si>
    <t>医療保健業</t>
  </si>
  <si>
    <t>弁護士、税理士、建築士等</t>
  </si>
  <si>
    <t>その他の庶業</t>
  </si>
  <si>
    <t>計</t>
  </si>
  <si>
    <t>農業所得</t>
  </si>
  <si>
    <t>利子所得</t>
  </si>
  <si>
    <t>－</t>
  </si>
  <si>
    <t>配当所得</t>
  </si>
  <si>
    <t>不動産所得</t>
  </si>
  <si>
    <t>給与所得</t>
  </si>
  <si>
    <t>総合譲渡所得</t>
  </si>
  <si>
    <t>一時所得</t>
  </si>
  <si>
    <t>雑所得</t>
  </si>
  <si>
    <t>（損益通算による差額）</t>
  </si>
  <si>
    <t>合計</t>
  </si>
  <si>
    <t>分離短期譲渡所得</t>
  </si>
  <si>
    <t>分離長期譲渡所得</t>
  </si>
  <si>
    <t>株式等の譲渡等所得</t>
  </si>
  <si>
    <t>山林所得</t>
  </si>
  <si>
    <t>退職所得</t>
  </si>
  <si>
    <t>総計</t>
  </si>
  <si>
    <t>※1,048,011</t>
  </si>
  <si>
    <t>※36,245</t>
  </si>
  <si>
    <t>※55,480,154</t>
  </si>
  <si>
    <t>※5,158,901,566</t>
  </si>
  <si>
    <t>調査対象等：平成16年分の申告所得税について、平成17年３月31日現在で申告納税額がある者について、その者の所得金額等を種類別に示した。</t>
  </si>
  <si>
    <t>（注）１　１人で２種類以上の所得がある者については、それのうちで所得金額が最も多いものを「主たるもの」とし、そのほかのものはすべて「従たるもの」とした。</t>
  </si>
  <si>
    <t>２　「人員」及び「所得金額」欄の外書は、損失額のある者の人員及び金額を示す。</t>
  </si>
  <si>
    <t>３　所得金額は、特後所得（特典控除後のことで、青色事業専従者給与等の青色申告の特典の金額又は、事業専従者控除額を控除した後の金額をいう）で示されている。</t>
  </si>
  <si>
    <t>⑴　所得種類別人員、所得金額及び申告納税額</t>
  </si>
  <si>
    <t>申告納税額
（主たるもの）</t>
  </si>
  <si>
    <t>外</t>
  </si>
  <si>
    <t>申告納税額
（主たるもの）</t>
  </si>
  <si>
    <t>人</t>
  </si>
  <si>
    <t>区　　　　　　　　　　分</t>
  </si>
  <si>
    <t>所　得　金　額</t>
  </si>
  <si>
    <t>人　　　　　員</t>
  </si>
  <si>
    <t>従　た　る　も　の</t>
  </si>
  <si>
    <t>合　　　　　　　　　　計</t>
  </si>
  <si>
    <t>総　　　　　　　　　　計</t>
  </si>
  <si>
    <t>人　　員（主たるもの＋従たるもの）</t>
  </si>
  <si>
    <t>事業所得</t>
  </si>
  <si>
    <t>営業等所得</t>
  </si>
  <si>
    <t>区　　　　　分</t>
  </si>
  <si>
    <t>所　得　金　額</t>
  </si>
  <si>
    <t>総合譲渡所得</t>
  </si>
  <si>
    <t>一時所得</t>
  </si>
  <si>
    <t>雑所得</t>
  </si>
  <si>
    <t>（損益通算による差額）</t>
  </si>
  <si>
    <t>分離短期譲渡所得</t>
  </si>
  <si>
    <t>分離長期譲渡所得</t>
  </si>
  <si>
    <t>山林所得</t>
  </si>
  <si>
    <t>退職所得</t>
  </si>
  <si>
    <t>総　　　　　計</t>
  </si>
  <si>
    <t>合　　　　　計</t>
  </si>
  <si>
    <t>営業等所得</t>
  </si>
  <si>
    <t>事業所得</t>
  </si>
  <si>
    <t>株式等の譲渡所得等</t>
  </si>
  <si>
    <t>(1)　所得種類別内訳</t>
  </si>
  <si>
    <t>区　　　　　分</t>
  </si>
  <si>
    <t>総合譲渡所得</t>
  </si>
  <si>
    <t>一時所得</t>
  </si>
  <si>
    <t>雑所得</t>
  </si>
  <si>
    <t>合　　　　　計</t>
  </si>
  <si>
    <t>分離短期譲渡所得</t>
  </si>
  <si>
    <t>分離長期譲渡所得</t>
  </si>
  <si>
    <t>山林所得</t>
  </si>
  <si>
    <t>退職所得</t>
  </si>
  <si>
    <t>総　　　　　計</t>
  </si>
  <si>
    <t>外</t>
  </si>
  <si>
    <t>外</t>
  </si>
  <si>
    <t>(2)　所得種類別人員の累年比較</t>
  </si>
  <si>
    <t>　　　２　「人員」及び「所得金額」欄の外書は、損失額のある者の人員及び金額を示す。</t>
  </si>
  <si>
    <t>人</t>
  </si>
  <si>
    <t>千円</t>
  </si>
  <si>
    <t>平成14年分</t>
  </si>
  <si>
    <t>平成15年分</t>
  </si>
  <si>
    <t>平成16年分</t>
  </si>
  <si>
    <t>　（注）　各年分の外書は損失額のある者の人員及び金額を示す。</t>
  </si>
  <si>
    <t>株式等の譲渡所得等</t>
  </si>
  <si>
    <t>千円</t>
  </si>
  <si>
    <t>千円</t>
  </si>
  <si>
    <t>平成17年分</t>
  </si>
  <si>
    <t>平成14年分</t>
  </si>
  <si>
    <t>平成15年分</t>
  </si>
  <si>
    <t>平成16年分</t>
  </si>
  <si>
    <t>調査対象等：平成18年分の申告所得税の納税者について、平成19年3月31日現在の総所得金額等を所得の種類別に区分して、人員、所得金額の状況を示した。</t>
  </si>
  <si>
    <t>平成17年分</t>
  </si>
  <si>
    <t>平成18年分</t>
  </si>
  <si>
    <t>平成18年分</t>
  </si>
  <si>
    <t>-</t>
  </si>
  <si>
    <t>（注）１　1人で2種類以上の所得がある者については、それのうちで所得金額が最も多いものを「主たるもの」とし、そのほかのものはすべて「従たるもの」</t>
  </si>
  <si>
    <t>　　　　とした。</t>
  </si>
  <si>
    <t>-</t>
  </si>
  <si>
    <t>-</t>
  </si>
  <si>
    <t>区    分</t>
  </si>
  <si>
    <t>所得金額</t>
  </si>
  <si>
    <t>所　得　金　額　階　級　人　員　数（主たるもの+従たるもの）</t>
  </si>
  <si>
    <t>主たるもの</t>
  </si>
  <si>
    <t>従たるもの</t>
  </si>
  <si>
    <t>人</t>
  </si>
  <si>
    <t>千円</t>
  </si>
  <si>
    <t>千円</t>
  </si>
  <si>
    <t>水産業
農　林</t>
  </si>
  <si>
    <t>農林業</t>
  </si>
  <si>
    <t>外</t>
  </si>
  <si>
    <t>漁業、水産養殖業</t>
  </si>
  <si>
    <t xml:space="preserve">計  </t>
  </si>
  <si>
    <t>建設業</t>
  </si>
  <si>
    <t>総合工事業</t>
  </si>
  <si>
    <t>製  造  業</t>
  </si>
  <si>
    <t>食料品製造卸売業　　　　　　　　　　　　</t>
  </si>
  <si>
    <t>製造業</t>
  </si>
  <si>
    <t>繊維工業　　　　　　　　　　　　　　　　</t>
  </si>
  <si>
    <t>製材、木製品、建材
製造卸売業</t>
  </si>
  <si>
    <t>鉄鋼、非鉄金属、金属
製品製造卸売業</t>
  </si>
  <si>
    <t>印刷業　　　　　　　　　　　　　　　　　</t>
  </si>
  <si>
    <t>その他の製造卸売業　　　　　　　　　　　</t>
  </si>
  <si>
    <t>受託加工業　　　　　　　　　　　</t>
  </si>
  <si>
    <t xml:space="preserve">計  </t>
  </si>
  <si>
    <t>　　　新聞、出版、
　　　情報サービス業　　　　　　　　　　　　　</t>
  </si>
  <si>
    <t>　新聞、出版、
　情報サービス業　　　　　　　　　　　　　</t>
  </si>
  <si>
    <t>　　　運　輸　業</t>
  </si>
  <si>
    <t>　運　 輸　 業</t>
  </si>
  <si>
    <t>卸売業</t>
  </si>
  <si>
    <t>飲食料品卸売業　　　　　　　　　　　　　</t>
  </si>
  <si>
    <t>木材、家具、
建材卸売業　　　　　　　　　　</t>
  </si>
  <si>
    <t>機械器具類卸売業　　　　　　　　　　　　</t>
  </si>
  <si>
    <t>雑貨類、一般用具類
卸売業</t>
  </si>
  <si>
    <t>その他の卸売業　　　　　　　　　　　　　</t>
  </si>
  <si>
    <t>小売業</t>
  </si>
  <si>
    <t>飲食料品小売業　　　　　　　　　　　　　</t>
  </si>
  <si>
    <t>繊維、衣服、身まわり品小売業</t>
  </si>
  <si>
    <t>家具、雑貨類、
日用具類小売業</t>
  </si>
  <si>
    <t>機械器具小売業　　　　　　　　　　　　　</t>
  </si>
  <si>
    <t>その他の小売業　　　　　　　　　　　　　</t>
  </si>
  <si>
    <t>食料品製造小売業</t>
  </si>
  <si>
    <t>家具、建具類
製造小売業</t>
  </si>
  <si>
    <t>その他の製造小売業　　　　　　　　　　　</t>
  </si>
  <si>
    <t>（注）　この表は、「（1)所得種類別内訳」について、所得(総所得金額等）階級別、業種別の内訳を示したものである。</t>
  </si>
  <si>
    <t>人　員</t>
  </si>
  <si>
    <t>申告納税額
主たるもの</t>
  </si>
  <si>
    <t>70万 円  以　　下</t>
  </si>
  <si>
    <t>70万円超 100 万 円 以　　下</t>
  </si>
  <si>
    <t>100万円超 150 万 円 以　　下</t>
  </si>
  <si>
    <t>150万円超200 万 円 以　　下</t>
  </si>
  <si>
    <t>200万円超250 万 円 以 　　下</t>
  </si>
  <si>
    <t>250万円超300 万 円 以 　　下</t>
  </si>
  <si>
    <t>300万円超400 万 円 以　　下</t>
  </si>
  <si>
    <t>400万円超500 万 円 以　　 下</t>
  </si>
  <si>
    <t xml:space="preserve">500万円超600 万 円  以　　 下 </t>
  </si>
  <si>
    <t>600万円超 700万　円 以     下</t>
  </si>
  <si>
    <t>700万円超 800万  円     以     下</t>
  </si>
  <si>
    <t>800万円超 1,000万円   以     下</t>
  </si>
  <si>
    <t>1,000万円超
1,200万円
以下</t>
  </si>
  <si>
    <t>1,200万円超1,500万　円以       下</t>
  </si>
  <si>
    <t>1,500万円超2,000万　円以       下</t>
  </si>
  <si>
    <t>2,000万円超3,000万　円以       下</t>
  </si>
  <si>
    <t>3,000万円超5,000万　円以       下</t>
  </si>
  <si>
    <t>5,000万円
超</t>
  </si>
  <si>
    <t>人</t>
  </si>
  <si>
    <t>職別工事業</t>
  </si>
  <si>
    <t>設備工事業</t>
  </si>
  <si>
    <t>繊維、衣服、見まわり品小売業</t>
  </si>
  <si>
    <t xml:space="preserve">計  </t>
  </si>
  <si>
    <t>保険業
金　融</t>
  </si>
  <si>
    <t>金融業　　　　　　　　　　　　　　　　　</t>
  </si>
  <si>
    <t>保険代理業　　　　　　　　　　　　　　　</t>
  </si>
  <si>
    <t xml:space="preserve">計  </t>
  </si>
  <si>
    <t>料飲旅</t>
  </si>
  <si>
    <t>料理飲食業</t>
  </si>
  <si>
    <t>　　館</t>
  </si>
  <si>
    <t>旅館業</t>
  </si>
  <si>
    <t>理食業</t>
  </si>
  <si>
    <t>保健業
医　療</t>
  </si>
  <si>
    <t>病院、診療所　　　　　　　　　　　　　　</t>
  </si>
  <si>
    <t>歯科医　　　　　　　　　　　　　　　　　</t>
  </si>
  <si>
    <t>その他の医療保健業　　　　　　　　　　　</t>
  </si>
  <si>
    <t xml:space="preserve"> </t>
  </si>
  <si>
    <t>弁護士　　　　　　　　　　　　　　　　　</t>
  </si>
  <si>
    <t>司法書士、行政書士　　　　　　　　　　　</t>
  </si>
  <si>
    <t>弁税建</t>
  </si>
  <si>
    <t>税理士、公認会計士　　　　　　　　　　　</t>
  </si>
  <si>
    <t>護理築</t>
  </si>
  <si>
    <t>その他法務・経営等
専門サービス　　　　　</t>
  </si>
  <si>
    <t>士士士</t>
  </si>
  <si>
    <t>不動産専門サービス　　　　　　　　　　　</t>
  </si>
  <si>
    <t>土木建築
専門サービス　　　　　　　　　　</t>
  </si>
  <si>
    <t>等</t>
  </si>
  <si>
    <t>獣医</t>
  </si>
  <si>
    <t>計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</si>
  <si>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</si>
  <si>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</si>
  <si>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</si>
  <si>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</si>
  <si>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自動車整備業　　　　　　　　　　　　　　</t>
  </si>
  <si>
    <t>その他の修理業　　　　　　　　　　　　　</t>
  </si>
  <si>
    <t>物品賃貸業　　　　　　　　　　　　　　　</t>
  </si>
  <si>
    <t>その他の
対事業サービス業</t>
  </si>
  <si>
    <t>娯楽業　　　　　　　　　　　　　　　　　</t>
  </si>
  <si>
    <t>文筆、作曲、美術家　　　　　　　　　　　</t>
  </si>
  <si>
    <t>芸能関係者、職業選手、
競技関係者、職業棋士　　　　　　　　　　　　　　　</t>
  </si>
  <si>
    <t>その他のサービス業　　　　　　　　　　　</t>
  </si>
  <si>
    <t>合　　計</t>
  </si>
  <si>
    <t>70万 円  以　　下</t>
  </si>
  <si>
    <t>70万円超 100 万 円 以　　下</t>
  </si>
  <si>
    <t>100万円超 150 万 円 以　　下</t>
  </si>
  <si>
    <t>150万円超200 万 円 以　　下</t>
  </si>
  <si>
    <t>200万円超250 万 円 以 　　下</t>
  </si>
  <si>
    <t>250万円超300 万 円 以 　　下</t>
  </si>
  <si>
    <t>300万円超400 万 円 以　　下</t>
  </si>
  <si>
    <t>400万円超500 万 円 以　　 下</t>
  </si>
  <si>
    <t xml:space="preserve">500万円超600 万 円  以　　 下 </t>
  </si>
  <si>
    <t>600万円超 700万　円 以     下</t>
  </si>
  <si>
    <t>700万円超 800万  円     以     下</t>
  </si>
  <si>
    <t>800万円超 1,000万円   以     下</t>
  </si>
  <si>
    <t>1,000万円超
1,200万円
以下</t>
  </si>
  <si>
    <t>1,200万円超1,500万　円以       下</t>
  </si>
  <si>
    <t>1,500万円超2,000万　円以       下</t>
  </si>
  <si>
    <t>2,000万円超3,000万　円以       下</t>
  </si>
  <si>
    <t>3,000万円超5,000万　円以       下</t>
  </si>
  <si>
    <t>5,000万円
超</t>
  </si>
  <si>
    <t>　　不　動　産　業</t>
  </si>
  <si>
    <t>　不  動  産  業</t>
  </si>
  <si>
    <t>廃棄物処理業</t>
  </si>
  <si>
    <t>その他の事業</t>
  </si>
  <si>
    <t>そ  の  他  の  事  業</t>
  </si>
  <si>
    <t>２－３　所得種類別人員、所得金額及び申告納税額</t>
  </si>
  <si>
    <t>(3) 所得種類別所得金額の累年比較</t>
  </si>
  <si>
    <t>(4) 業種別内訳</t>
  </si>
  <si>
    <t>(4) 業種別内訳(続）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</si>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</sst>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_ ;[Red]\-#,##0.0\ "/>
    <numFmt numFmtId="183" formatCode="#,##0_ ;[Red]\-#,##0\ 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* #,##0_-;\-* #,##0_-;_-* &quot;-&quot;_-;_-@_-"/>
    <numFmt numFmtId="190" formatCode="_-&quot;\&quot;* #,##0.00_-;\-&quot;\&quot;* #,##0.00_-;_-&quot;\&quot;* &quot;-&quot;??_-;_-@_-"/>
    <numFmt numFmtId="191" formatCode="_-* #,##0.00_-;\-* #,##0.00_-;_-* &quot;-&quot;??_-;_-@_-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"/>
    <numFmt numFmtId="197" formatCode="\ &quot;内&quot;\ \ \ ##,###"/>
    <numFmt numFmtId="198" formatCode="&quot;内&quot;\ \ \ ###,###"/>
    <numFmt numFmtId="199" formatCode="&quot;外&quot;\ \ ###,###"/>
    <numFmt numFmtId="200" formatCode="&quot;外&quot;\ \ \ \ \ ###,###"/>
    <numFmt numFmtId="201" formatCode="&quot;内&quot;\ \ \ \ ###,###"/>
    <numFmt numFmtId="202" formatCode="_ * #,##0\ ;_ * \-#,##0\ ;_ * &quot;-&quot;_ ;_ @_ "/>
    <numFmt numFmtId="203" formatCode="_ * #,##0\ ;_ * \-#,##0\ ;_ * &quot;-&quot;_ ;_ @\ "/>
    <numFmt numFmtId="204" formatCode="_ * #,##0;_ * \-#,##0;_ * &quot;-&quot;_;_ @\ "/>
    <numFmt numFmtId="205" formatCode="_ * #,##0;_ * \-#,##0;_ * &quot;-&quot;_ ;_ @\ "/>
    <numFmt numFmtId="206" formatCode="_ * #,##0;_ * \-#,##0;_ * &quot;-&quot;;_ @\ "/>
    <numFmt numFmtId="207" formatCode="_ * #,##0;_ * \-#,##0;_ * &quot;-&quot;;_ @_ "/>
    <numFmt numFmtId="208" formatCode="&quot;\&quot;#,##0_);[Red]\(&quot;\&quot;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u val="single"/>
      <sz val="12"/>
      <color indexed="12"/>
      <name val="Arial"/>
      <family val="2"/>
    </font>
    <font>
      <sz val="12"/>
      <name val="Arial"/>
      <family val="2"/>
    </font>
    <font>
      <u val="single"/>
      <sz val="12"/>
      <color indexed="36"/>
      <name val="Arial"/>
      <family val="2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12"/>
      <name val="ＭＳ Ｐ明朝"/>
      <family val="1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dotted">
        <color indexed="55"/>
      </left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otted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dotted">
        <color indexed="55"/>
      </left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dotted">
        <color indexed="55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dotted">
        <color indexed="55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dotted">
        <color indexed="55"/>
      </right>
      <top style="thin">
        <color indexed="55"/>
      </top>
      <bottom>
        <color indexed="63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/>
      <bottom style="thin"/>
    </border>
    <border>
      <left style="hair"/>
      <right style="dotted">
        <color indexed="55"/>
      </right>
      <top>
        <color indexed="63"/>
      </top>
      <bottom style="medium"/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>
        <color indexed="55"/>
      </left>
      <right style="thin"/>
      <top style="thin"/>
      <bottom>
        <color indexed="63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/>
      <bottom style="thin"/>
    </border>
    <border>
      <left style="hair"/>
      <right style="dotted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dotted">
        <color indexed="55"/>
      </left>
      <right style="thin"/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dotted">
        <color indexed="55"/>
      </left>
      <right style="thin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dotted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hair"/>
      <right style="dotted">
        <color indexed="55"/>
      </right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hair"/>
      <right style="dotted">
        <color indexed="55"/>
      </right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 diagonalUp="1">
      <left style="hair"/>
      <right style="dotted">
        <color indexed="55"/>
      </right>
      <top style="thin">
        <color indexed="55"/>
      </top>
      <bottom style="thin">
        <color indexed="55"/>
      </bottom>
      <diagonal style="hair">
        <color indexed="55"/>
      </diagonal>
    </border>
    <border diagonalUp="1">
      <left style="hair"/>
      <right>
        <color indexed="63"/>
      </right>
      <top style="thin">
        <color indexed="55"/>
      </top>
      <bottom style="thin">
        <color indexed="55"/>
      </bottom>
      <diagonal style="hair">
        <color indexed="55"/>
      </diagonal>
    </border>
    <border diagonalUp="1">
      <left style="hair"/>
      <right style="dotted">
        <color indexed="55"/>
      </right>
      <top style="thin">
        <color indexed="55"/>
      </top>
      <bottom style="thin"/>
      <diagonal style="hair">
        <color indexed="55"/>
      </diagonal>
    </border>
    <border diagonalUp="1">
      <left style="thin">
        <color indexed="55"/>
      </left>
      <right style="thin"/>
      <top style="thin">
        <color indexed="55"/>
      </top>
      <bottom>
        <color indexed="63"/>
      </bottom>
      <diagonal style="hair">
        <color indexed="55"/>
      </diagonal>
    </border>
    <border diagonalUp="1">
      <left style="dotted">
        <color indexed="55"/>
      </left>
      <right style="thin"/>
      <top style="thin">
        <color indexed="55"/>
      </top>
      <bottom>
        <color indexed="63"/>
      </bottom>
      <diagonal style="hair">
        <color indexed="55"/>
      </diagonal>
    </border>
    <border diagonalUp="1">
      <left style="thin"/>
      <right style="medium"/>
      <top style="thin">
        <color indexed="55"/>
      </top>
      <bottom>
        <color indexed="63"/>
      </bottom>
      <diagonal style="hair">
        <color indexed="55"/>
      </diagonal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hair"/>
      <right style="dotted">
        <color indexed="55"/>
      </right>
      <top style="thin"/>
      <bottom style="thin">
        <color indexed="55"/>
      </bottom>
      <diagonal style="hair">
        <color indexed="55"/>
      </diagonal>
    </border>
    <border diagonalUp="1">
      <left style="hair"/>
      <right style="dotted">
        <color indexed="55"/>
      </right>
      <top style="thin">
        <color indexed="55"/>
      </top>
      <bottom style="double"/>
      <diagonal style="hair">
        <color indexed="55"/>
      </diagonal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 style="dotted">
        <color indexed="55"/>
      </top>
      <bottom>
        <color indexed="63"/>
      </bottom>
    </border>
    <border>
      <left style="hair"/>
      <right style="thin"/>
      <top style="thin"/>
      <bottom style="dotted">
        <color indexed="55"/>
      </bottom>
    </border>
    <border>
      <left style="hair"/>
      <right style="thin"/>
      <top style="dotted">
        <color indexed="55"/>
      </top>
      <bottom style="thin"/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dotted">
        <color indexed="55"/>
      </bottom>
    </border>
    <border>
      <left style="hair"/>
      <right style="thin"/>
      <top style="dotted">
        <color indexed="55"/>
      </top>
      <bottom style="medium"/>
    </border>
    <border>
      <left style="hair"/>
      <right style="medium"/>
      <top>
        <color indexed="63"/>
      </top>
      <bottom style="dotted">
        <color indexed="55"/>
      </bottom>
    </border>
    <border>
      <left style="hair"/>
      <right style="medium"/>
      <top style="dotted">
        <color indexed="55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dotted">
        <color indexed="55"/>
      </top>
      <bottom>
        <color indexed="63"/>
      </bottom>
    </border>
    <border>
      <left style="hair"/>
      <right style="medium"/>
      <top style="thin"/>
      <bottom style="dotted">
        <color indexed="55"/>
      </bottom>
    </border>
    <border>
      <left style="hair"/>
      <right style="medium"/>
      <top style="dotted">
        <color indexed="55"/>
      </top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 style="double"/>
      <bottom style="dotted">
        <color indexed="55"/>
      </bottom>
    </border>
    <border>
      <left style="hair"/>
      <right style="medium"/>
      <top style="dotted">
        <color indexed="55"/>
      </top>
      <bottom style="medium"/>
    </border>
    <border diagonalUp="1">
      <left style="hair"/>
      <right style="thin"/>
      <top>
        <color indexed="63"/>
      </top>
      <bottom style="dotted">
        <color indexed="55"/>
      </bottom>
      <diagonal style="hair">
        <color indexed="55"/>
      </diagonal>
    </border>
    <border diagonalUp="1">
      <left style="hair"/>
      <right style="medium"/>
      <top>
        <color indexed="63"/>
      </top>
      <bottom style="dotted">
        <color indexed="55"/>
      </bottom>
      <diagonal style="hair">
        <color indexed="55"/>
      </diagonal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thin">
        <color indexed="55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double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double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4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177" fontId="2" fillId="0" borderId="0" xfId="0" applyNumberFormat="1" applyFont="1" applyAlignment="1">
      <alignment horizontal="left" vertical="top"/>
    </xf>
    <xf numFmtId="177" fontId="2" fillId="22" borderId="14" xfId="0" applyNumberFormat="1" applyFont="1" applyFill="1" applyBorder="1" applyAlignment="1">
      <alignment horizontal="right" vertical="center"/>
    </xf>
    <xf numFmtId="177" fontId="2" fillId="22" borderId="15" xfId="0" applyNumberFormat="1" applyFont="1" applyFill="1" applyBorder="1" applyAlignment="1">
      <alignment horizontal="right" vertical="center"/>
    </xf>
    <xf numFmtId="177" fontId="2" fillId="21" borderId="15" xfId="0" applyNumberFormat="1" applyFont="1" applyFill="1" applyBorder="1" applyAlignment="1">
      <alignment horizontal="right" vertical="center"/>
    </xf>
    <xf numFmtId="177" fontId="2" fillId="21" borderId="16" xfId="0" applyNumberFormat="1" applyFont="1" applyFill="1" applyBorder="1" applyAlignment="1">
      <alignment horizontal="right" vertical="center"/>
    </xf>
    <xf numFmtId="177" fontId="2" fillId="22" borderId="17" xfId="0" applyNumberFormat="1" applyFont="1" applyFill="1" applyBorder="1" applyAlignment="1">
      <alignment horizontal="right" vertical="center"/>
    </xf>
    <xf numFmtId="177" fontId="2" fillId="22" borderId="18" xfId="0" applyNumberFormat="1" applyFont="1" applyFill="1" applyBorder="1" applyAlignment="1">
      <alignment horizontal="right" vertical="center"/>
    </xf>
    <xf numFmtId="177" fontId="2" fillId="21" borderId="18" xfId="0" applyNumberFormat="1" applyFont="1" applyFill="1" applyBorder="1" applyAlignment="1">
      <alignment horizontal="right" vertical="center"/>
    </xf>
    <xf numFmtId="177" fontId="2" fillId="21" borderId="19" xfId="0" applyNumberFormat="1" applyFont="1" applyFill="1" applyBorder="1" applyAlignment="1">
      <alignment horizontal="right" vertical="center"/>
    </xf>
    <xf numFmtId="177" fontId="2" fillId="22" borderId="20" xfId="0" applyNumberFormat="1" applyFont="1" applyFill="1" applyBorder="1" applyAlignment="1">
      <alignment horizontal="right" vertical="center"/>
    </xf>
    <xf numFmtId="177" fontId="2" fillId="21" borderId="20" xfId="0" applyNumberFormat="1" applyFont="1" applyFill="1" applyBorder="1" applyAlignment="1">
      <alignment horizontal="right" vertical="center"/>
    </xf>
    <xf numFmtId="177" fontId="2" fillId="21" borderId="21" xfId="0" applyNumberFormat="1" applyFont="1" applyFill="1" applyBorder="1" applyAlignment="1">
      <alignment horizontal="right" vertical="center"/>
    </xf>
    <xf numFmtId="177" fontId="4" fillId="22" borderId="22" xfId="0" applyNumberFormat="1" applyFont="1" applyFill="1" applyBorder="1" applyAlignment="1">
      <alignment horizontal="right" vertical="center"/>
    </xf>
    <xf numFmtId="177" fontId="4" fillId="21" borderId="22" xfId="0" applyNumberFormat="1" applyFont="1" applyFill="1" applyBorder="1" applyAlignment="1">
      <alignment horizontal="right" vertical="center"/>
    </xf>
    <xf numFmtId="177" fontId="4" fillId="21" borderId="23" xfId="0" applyNumberFormat="1" applyFont="1" applyFill="1" applyBorder="1" applyAlignment="1">
      <alignment horizontal="right" vertical="center"/>
    </xf>
    <xf numFmtId="177" fontId="2" fillId="21" borderId="24" xfId="0" applyNumberFormat="1" applyFont="1" applyFill="1" applyBorder="1" applyAlignment="1">
      <alignment horizontal="right" vertical="center"/>
    </xf>
    <xf numFmtId="177" fontId="4" fillId="22" borderId="25" xfId="0" applyNumberFormat="1" applyFont="1" applyFill="1" applyBorder="1" applyAlignment="1">
      <alignment horizontal="right" vertical="center"/>
    </xf>
    <xf numFmtId="177" fontId="4" fillId="21" borderId="26" xfId="0" applyNumberFormat="1" applyFont="1" applyFill="1" applyBorder="1" applyAlignment="1">
      <alignment horizontal="right" vertical="center"/>
    </xf>
    <xf numFmtId="177" fontId="4" fillId="21" borderId="27" xfId="0" applyNumberFormat="1" applyFont="1" applyFill="1" applyBorder="1" applyAlignment="1">
      <alignment horizontal="right" vertical="center"/>
    </xf>
    <xf numFmtId="177" fontId="2" fillId="22" borderId="28" xfId="0" applyNumberFormat="1" applyFont="1" applyFill="1" applyBorder="1" applyAlignment="1">
      <alignment horizontal="right" vertical="center"/>
    </xf>
    <xf numFmtId="177" fontId="2" fillId="22" borderId="29" xfId="0" applyNumberFormat="1" applyFont="1" applyFill="1" applyBorder="1" applyAlignment="1">
      <alignment horizontal="right" vertical="center"/>
    </xf>
    <xf numFmtId="177" fontId="4" fillId="22" borderId="30" xfId="0" applyNumberFormat="1" applyFont="1" applyFill="1" applyBorder="1" applyAlignment="1">
      <alignment horizontal="right" vertical="center"/>
    </xf>
    <xf numFmtId="177" fontId="2" fillId="21" borderId="31" xfId="0" applyNumberFormat="1" applyFont="1" applyFill="1" applyBorder="1" applyAlignment="1">
      <alignment horizontal="right" vertical="center"/>
    </xf>
    <xf numFmtId="177" fontId="2" fillId="21" borderId="32" xfId="0" applyNumberFormat="1" applyFont="1" applyFill="1" applyBorder="1" applyAlignment="1">
      <alignment horizontal="right" vertical="center"/>
    </xf>
    <xf numFmtId="177" fontId="4" fillId="21" borderId="33" xfId="0" applyNumberFormat="1" applyFont="1" applyFill="1" applyBorder="1" applyAlignment="1">
      <alignment horizontal="right" vertical="center"/>
    </xf>
    <xf numFmtId="177" fontId="4" fillId="21" borderId="34" xfId="0" applyNumberFormat="1" applyFont="1" applyFill="1" applyBorder="1" applyAlignment="1">
      <alignment horizontal="right" vertical="center"/>
    </xf>
    <xf numFmtId="177" fontId="2" fillId="22" borderId="35" xfId="0" applyNumberFormat="1" applyFont="1" applyFill="1" applyBorder="1" applyAlignment="1">
      <alignment horizontal="right" vertical="center"/>
    </xf>
    <xf numFmtId="177" fontId="2" fillId="22" borderId="3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22" borderId="13" xfId="0" applyFont="1" applyFill="1" applyBorder="1" applyAlignment="1">
      <alignment horizontal="right" vertical="center"/>
    </xf>
    <xf numFmtId="0" fontId="5" fillId="22" borderId="39" xfId="0" applyFont="1" applyFill="1" applyBorder="1" applyAlignment="1">
      <alignment horizontal="right" vertical="center"/>
    </xf>
    <xf numFmtId="0" fontId="5" fillId="21" borderId="40" xfId="0" applyFont="1" applyFill="1" applyBorder="1" applyAlignment="1">
      <alignment horizontal="right" vertical="center"/>
    </xf>
    <xf numFmtId="0" fontId="5" fillId="21" borderId="41" xfId="0" applyFont="1" applyFill="1" applyBorder="1" applyAlignment="1">
      <alignment horizontal="right" vertical="center"/>
    </xf>
    <xf numFmtId="177" fontId="2" fillId="22" borderId="42" xfId="0" applyNumberFormat="1" applyFont="1" applyFill="1" applyBorder="1" applyAlignment="1">
      <alignment horizontal="right" vertical="center"/>
    </xf>
    <xf numFmtId="177" fontId="4" fillId="22" borderId="43" xfId="0" applyNumberFormat="1" applyFont="1" applyFill="1" applyBorder="1" applyAlignment="1">
      <alignment horizontal="right" vertical="center"/>
    </xf>
    <xf numFmtId="177" fontId="4" fillId="22" borderId="11" xfId="0" applyNumberFormat="1" applyFont="1" applyFill="1" applyBorder="1" applyAlignment="1">
      <alignment horizontal="right" vertical="center"/>
    </xf>
    <xf numFmtId="0" fontId="5" fillId="22" borderId="41" xfId="0" applyFont="1" applyFill="1" applyBorder="1" applyAlignment="1">
      <alignment horizontal="right" vertical="center"/>
    </xf>
    <xf numFmtId="177" fontId="4" fillId="22" borderId="26" xfId="0" applyNumberFormat="1" applyFont="1" applyFill="1" applyBorder="1" applyAlignment="1">
      <alignment horizontal="right" vertical="center"/>
    </xf>
    <xf numFmtId="0" fontId="5" fillId="21" borderId="44" xfId="0" applyFont="1" applyFill="1" applyBorder="1" applyAlignment="1">
      <alignment horizontal="right" vertical="center"/>
    </xf>
    <xf numFmtId="0" fontId="5" fillId="22" borderId="44" xfId="0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 wrapText="1"/>
    </xf>
    <xf numFmtId="177" fontId="2" fillId="22" borderId="46" xfId="0" applyNumberFormat="1" applyFont="1" applyFill="1" applyBorder="1" applyAlignment="1">
      <alignment horizontal="right" vertical="center"/>
    </xf>
    <xf numFmtId="177" fontId="2" fillId="22" borderId="47" xfId="0" applyNumberFormat="1" applyFont="1" applyFill="1" applyBorder="1" applyAlignment="1">
      <alignment horizontal="right" vertical="center"/>
    </xf>
    <xf numFmtId="177" fontId="4" fillId="22" borderId="48" xfId="0" applyNumberFormat="1" applyFont="1" applyFill="1" applyBorder="1" applyAlignment="1">
      <alignment horizontal="right" vertical="center"/>
    </xf>
    <xf numFmtId="177" fontId="2" fillId="22" borderId="49" xfId="0" applyNumberFormat="1" applyFont="1" applyFill="1" applyBorder="1" applyAlignment="1">
      <alignment horizontal="right" vertical="center"/>
    </xf>
    <xf numFmtId="177" fontId="2" fillId="22" borderId="50" xfId="0" applyNumberFormat="1" applyFont="1" applyFill="1" applyBorder="1" applyAlignment="1">
      <alignment horizontal="right" vertical="center"/>
    </xf>
    <xf numFmtId="177" fontId="2" fillId="22" borderId="51" xfId="0" applyNumberFormat="1" applyFont="1" applyFill="1" applyBorder="1" applyAlignment="1">
      <alignment horizontal="right" vertical="center"/>
    </xf>
    <xf numFmtId="177" fontId="2" fillId="22" borderId="52" xfId="0" applyNumberFormat="1" applyFont="1" applyFill="1" applyBorder="1" applyAlignment="1">
      <alignment horizontal="right" vertical="center"/>
    </xf>
    <xf numFmtId="177" fontId="4" fillId="22" borderId="53" xfId="0" applyNumberFormat="1" applyFont="1" applyFill="1" applyBorder="1" applyAlignment="1">
      <alignment horizontal="right" vertical="center"/>
    </xf>
    <xf numFmtId="177" fontId="4" fillId="22" borderId="54" xfId="0" applyNumberFormat="1" applyFont="1" applyFill="1" applyBorder="1" applyAlignment="1">
      <alignment horizontal="right" vertical="center"/>
    </xf>
    <xf numFmtId="177" fontId="2" fillId="21" borderId="55" xfId="0" applyNumberFormat="1" applyFont="1" applyFill="1" applyBorder="1" applyAlignment="1">
      <alignment horizontal="right" vertical="center"/>
    </xf>
    <xf numFmtId="177" fontId="2" fillId="21" borderId="50" xfId="0" applyNumberFormat="1" applyFont="1" applyFill="1" applyBorder="1" applyAlignment="1">
      <alignment horizontal="right" vertical="center"/>
    </xf>
    <xf numFmtId="177" fontId="2" fillId="21" borderId="56" xfId="0" applyNumberFormat="1" applyFont="1" applyFill="1" applyBorder="1" applyAlignment="1">
      <alignment horizontal="right" vertical="center"/>
    </xf>
    <xf numFmtId="177" fontId="2" fillId="21" borderId="57" xfId="0" applyNumberFormat="1" applyFont="1" applyFill="1" applyBorder="1" applyAlignment="1">
      <alignment horizontal="right" vertical="center"/>
    </xf>
    <xf numFmtId="177" fontId="2" fillId="21" borderId="52" xfId="0" applyNumberFormat="1" applyFont="1" applyFill="1" applyBorder="1" applyAlignment="1">
      <alignment horizontal="right" vertical="center"/>
    </xf>
    <xf numFmtId="177" fontId="2" fillId="21" borderId="58" xfId="0" applyNumberFormat="1" applyFont="1" applyFill="1" applyBorder="1" applyAlignment="1">
      <alignment horizontal="right" vertical="center"/>
    </xf>
    <xf numFmtId="177" fontId="4" fillId="21" borderId="59" xfId="0" applyNumberFormat="1" applyFont="1" applyFill="1" applyBorder="1" applyAlignment="1">
      <alignment horizontal="right" vertical="center"/>
    </xf>
    <xf numFmtId="177" fontId="4" fillId="21" borderId="54" xfId="0" applyNumberFormat="1" applyFont="1" applyFill="1" applyBorder="1" applyAlignment="1">
      <alignment horizontal="right" vertical="center"/>
    </xf>
    <xf numFmtId="177" fontId="4" fillId="21" borderId="60" xfId="0" applyNumberFormat="1" applyFont="1" applyFill="1" applyBorder="1" applyAlignment="1">
      <alignment horizontal="right" vertical="center"/>
    </xf>
    <xf numFmtId="177" fontId="2" fillId="0" borderId="61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7" fontId="2" fillId="0" borderId="63" xfId="0" applyNumberFormat="1" applyFont="1" applyFill="1" applyBorder="1" applyAlignment="1">
      <alignment horizontal="right" vertical="center"/>
    </xf>
    <xf numFmtId="177" fontId="2" fillId="0" borderId="64" xfId="0" applyNumberFormat="1" applyFont="1" applyFill="1" applyBorder="1" applyAlignment="1">
      <alignment horizontal="right" vertical="center"/>
    </xf>
    <xf numFmtId="177" fontId="2" fillId="0" borderId="65" xfId="0" applyNumberFormat="1" applyFont="1" applyFill="1" applyBorder="1" applyAlignment="1">
      <alignment horizontal="right" vertical="center"/>
    </xf>
    <xf numFmtId="177" fontId="2" fillId="0" borderId="66" xfId="0" applyNumberFormat="1" applyFont="1" applyFill="1" applyBorder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68" xfId="0" applyNumberFormat="1" applyFont="1" applyBorder="1" applyAlignment="1">
      <alignment horizontal="right" vertical="center"/>
    </xf>
    <xf numFmtId="177" fontId="5" fillId="0" borderId="6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6" fontId="5" fillId="0" borderId="7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71" xfId="0" applyNumberFormat="1" applyFont="1" applyBorder="1" applyAlignment="1">
      <alignment horizontal="right" vertical="center"/>
    </xf>
    <xf numFmtId="176" fontId="5" fillId="0" borderId="72" xfId="0" applyNumberFormat="1" applyFont="1" applyBorder="1" applyAlignment="1">
      <alignment horizontal="right" vertical="center"/>
    </xf>
    <xf numFmtId="176" fontId="6" fillId="0" borderId="72" xfId="0" applyNumberFormat="1" applyFont="1" applyBorder="1" applyAlignment="1">
      <alignment horizontal="right" vertical="center"/>
    </xf>
    <xf numFmtId="176" fontId="5" fillId="0" borderId="73" xfId="0" applyNumberFormat="1" applyFont="1" applyBorder="1" applyAlignment="1">
      <alignment horizontal="right" vertical="center"/>
    </xf>
    <xf numFmtId="176" fontId="6" fillId="0" borderId="67" xfId="0" applyNumberFormat="1" applyFont="1" applyBorder="1" applyAlignment="1">
      <alignment horizontal="right" vertical="center"/>
    </xf>
    <xf numFmtId="176" fontId="6" fillId="0" borderId="74" xfId="0" applyNumberFormat="1" applyFont="1" applyBorder="1" applyAlignment="1">
      <alignment horizontal="right" vertical="center"/>
    </xf>
    <xf numFmtId="176" fontId="5" fillId="0" borderId="75" xfId="0" applyNumberFormat="1" applyFont="1" applyBorder="1" applyAlignment="1">
      <alignment horizontal="right" vertical="center"/>
    </xf>
    <xf numFmtId="176" fontId="5" fillId="0" borderId="76" xfId="0" applyNumberFormat="1" applyFont="1" applyBorder="1" applyAlignment="1">
      <alignment horizontal="right" vertical="center"/>
    </xf>
    <xf numFmtId="176" fontId="5" fillId="0" borderId="77" xfId="0" applyNumberFormat="1" applyFont="1" applyBorder="1" applyAlignment="1">
      <alignment horizontal="right" vertical="center"/>
    </xf>
    <xf numFmtId="176" fontId="6" fillId="0" borderId="75" xfId="0" applyNumberFormat="1" applyFont="1" applyBorder="1" applyAlignment="1">
      <alignment horizontal="right" vertical="center"/>
    </xf>
    <xf numFmtId="176" fontId="5" fillId="0" borderId="78" xfId="0" applyNumberFormat="1" applyFont="1" applyBorder="1" applyAlignment="1">
      <alignment horizontal="right" vertical="center"/>
    </xf>
    <xf numFmtId="176" fontId="6" fillId="0" borderId="76" xfId="0" applyNumberFormat="1" applyFont="1" applyBorder="1" applyAlignment="1">
      <alignment horizontal="right" vertical="center"/>
    </xf>
    <xf numFmtId="176" fontId="5" fillId="0" borderId="42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79" xfId="0" applyNumberFormat="1" applyFont="1" applyBorder="1" applyAlignment="1">
      <alignment horizontal="right" vertical="center"/>
    </xf>
    <xf numFmtId="176" fontId="6" fillId="0" borderId="80" xfId="0" applyNumberFormat="1" applyFont="1" applyBorder="1" applyAlignment="1">
      <alignment horizontal="right" vertical="center"/>
    </xf>
    <xf numFmtId="176" fontId="5" fillId="0" borderId="69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5" fillId="0" borderId="8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82" xfId="0" applyNumberFormat="1" applyFont="1" applyBorder="1" applyAlignment="1">
      <alignment horizontal="right" vertical="center"/>
    </xf>
    <xf numFmtId="177" fontId="2" fillId="0" borderId="83" xfId="0" applyNumberFormat="1" applyFont="1" applyFill="1" applyBorder="1" applyAlignment="1">
      <alignment horizontal="right" vertical="center"/>
    </xf>
    <xf numFmtId="177" fontId="2" fillId="0" borderId="84" xfId="0" applyNumberFormat="1" applyFont="1" applyFill="1" applyBorder="1" applyAlignment="1">
      <alignment horizontal="right" vertical="center"/>
    </xf>
    <xf numFmtId="0" fontId="2" fillId="0" borderId="85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177" fontId="2" fillId="22" borderId="86" xfId="0" applyNumberFormat="1" applyFont="1" applyFill="1" applyBorder="1" applyAlignment="1">
      <alignment horizontal="right" vertical="center"/>
    </xf>
    <xf numFmtId="176" fontId="5" fillId="0" borderId="74" xfId="0" applyNumberFormat="1" applyFont="1" applyBorder="1" applyAlignment="1">
      <alignment horizontal="right" vertical="center"/>
    </xf>
    <xf numFmtId="177" fontId="2" fillId="22" borderId="87" xfId="0" applyNumberFormat="1" applyFont="1" applyFill="1" applyBorder="1" applyAlignment="1">
      <alignment horizontal="right" vertical="center"/>
    </xf>
    <xf numFmtId="176" fontId="5" fillId="0" borderId="88" xfId="0" applyNumberFormat="1" applyFont="1" applyBorder="1" applyAlignment="1">
      <alignment horizontal="right" vertical="center"/>
    </xf>
    <xf numFmtId="176" fontId="5" fillId="0" borderId="89" xfId="0" applyNumberFormat="1" applyFont="1" applyBorder="1" applyAlignment="1">
      <alignment horizontal="right" vertical="center"/>
    </xf>
    <xf numFmtId="0" fontId="2" fillId="24" borderId="13" xfId="0" applyFont="1" applyFill="1" applyBorder="1" applyAlignment="1">
      <alignment horizontal="right" vertical="center"/>
    </xf>
    <xf numFmtId="0" fontId="2" fillId="24" borderId="79" xfId="0" applyFont="1" applyFill="1" applyBorder="1" applyAlignment="1">
      <alignment horizontal="right" vertical="center"/>
    </xf>
    <xf numFmtId="176" fontId="5" fillId="24" borderId="81" xfId="0" applyNumberFormat="1" applyFont="1" applyFill="1" applyBorder="1" applyAlignment="1">
      <alignment horizontal="right" vertical="center"/>
    </xf>
    <xf numFmtId="176" fontId="5" fillId="24" borderId="0" xfId="0" applyNumberFormat="1" applyFont="1" applyFill="1" applyBorder="1" applyAlignment="1">
      <alignment horizontal="right" vertical="center"/>
    </xf>
    <xf numFmtId="176" fontId="5" fillId="24" borderId="70" xfId="0" applyNumberFormat="1" applyFont="1" applyFill="1" applyBorder="1" applyAlignment="1">
      <alignment horizontal="right" vertical="center"/>
    </xf>
    <xf numFmtId="176" fontId="5" fillId="24" borderId="72" xfId="0" applyNumberFormat="1" applyFont="1" applyFill="1" applyBorder="1" applyAlignment="1">
      <alignment horizontal="right" vertical="center"/>
    </xf>
    <xf numFmtId="176" fontId="6" fillId="24" borderId="81" xfId="0" applyNumberFormat="1" applyFont="1" applyFill="1" applyBorder="1" applyAlignment="1">
      <alignment horizontal="right" vertical="center"/>
    </xf>
    <xf numFmtId="176" fontId="6" fillId="24" borderId="0" xfId="0" applyNumberFormat="1" applyFont="1" applyFill="1" applyBorder="1" applyAlignment="1">
      <alignment horizontal="right" vertical="center"/>
    </xf>
    <xf numFmtId="176" fontId="6" fillId="24" borderId="70" xfId="0" applyNumberFormat="1" applyFont="1" applyFill="1" applyBorder="1" applyAlignment="1">
      <alignment horizontal="right" vertical="center"/>
    </xf>
    <xf numFmtId="176" fontId="6" fillId="24" borderId="72" xfId="0" applyNumberFormat="1" applyFont="1" applyFill="1" applyBorder="1" applyAlignment="1">
      <alignment horizontal="right" vertical="center"/>
    </xf>
    <xf numFmtId="176" fontId="6" fillId="24" borderId="13" xfId="0" applyNumberFormat="1" applyFont="1" applyFill="1" applyBorder="1" applyAlignment="1">
      <alignment horizontal="right" vertical="center"/>
    </xf>
    <xf numFmtId="176" fontId="6" fillId="24" borderId="79" xfId="0" applyNumberFormat="1" applyFont="1" applyFill="1" applyBorder="1" applyAlignment="1">
      <alignment horizontal="right" vertical="center"/>
    </xf>
    <xf numFmtId="176" fontId="6" fillId="24" borderId="90" xfId="0" applyNumberFormat="1" applyFont="1" applyFill="1" applyBorder="1" applyAlignment="1">
      <alignment horizontal="right" vertical="center"/>
    </xf>
    <xf numFmtId="176" fontId="6" fillId="24" borderId="80" xfId="0" applyNumberFormat="1" applyFont="1" applyFill="1" applyBorder="1" applyAlignment="1">
      <alignment horizontal="right" vertical="center"/>
    </xf>
    <xf numFmtId="176" fontId="5" fillId="24" borderId="91" xfId="0" applyNumberFormat="1" applyFont="1" applyFill="1" applyBorder="1" applyAlignment="1">
      <alignment horizontal="right" vertical="center"/>
    </xf>
    <xf numFmtId="176" fontId="5" fillId="24" borderId="69" xfId="0" applyNumberFormat="1" applyFont="1" applyFill="1" applyBorder="1" applyAlignment="1">
      <alignment horizontal="right" vertical="center"/>
    </xf>
    <xf numFmtId="176" fontId="6" fillId="24" borderId="92" xfId="0" applyNumberFormat="1" applyFont="1" applyFill="1" applyBorder="1" applyAlignment="1">
      <alignment horizontal="right" vertical="center"/>
    </xf>
    <xf numFmtId="176" fontId="6" fillId="24" borderId="82" xfId="0" applyNumberFormat="1" applyFont="1" applyFill="1" applyBorder="1" applyAlignment="1">
      <alignment horizontal="right" vertical="center"/>
    </xf>
    <xf numFmtId="176" fontId="6" fillId="24" borderId="93" xfId="0" applyNumberFormat="1" applyFont="1" applyFill="1" applyBorder="1" applyAlignment="1">
      <alignment horizontal="right" vertical="center"/>
    </xf>
    <xf numFmtId="176" fontId="6" fillId="24" borderId="10" xfId="0" applyNumberFormat="1" applyFont="1" applyFill="1" applyBorder="1" applyAlignment="1">
      <alignment horizontal="right"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 vertical="top"/>
    </xf>
    <xf numFmtId="0" fontId="5" fillId="21" borderId="67" xfId="0" applyFont="1" applyFill="1" applyBorder="1" applyAlignment="1">
      <alignment horizontal="right" vertical="center"/>
    </xf>
    <xf numFmtId="0" fontId="5" fillId="21" borderId="94" xfId="0" applyFont="1" applyFill="1" applyBorder="1" applyAlignment="1">
      <alignment horizontal="right" vertical="center"/>
    </xf>
    <xf numFmtId="177" fontId="2" fillId="21" borderId="95" xfId="0" applyNumberFormat="1" applyFont="1" applyFill="1" applyBorder="1" applyAlignment="1">
      <alignment horizontal="right" vertical="center"/>
    </xf>
    <xf numFmtId="177" fontId="2" fillId="21" borderId="96" xfId="0" applyNumberFormat="1" applyFont="1" applyFill="1" applyBorder="1" applyAlignment="1">
      <alignment horizontal="right" vertical="center"/>
    </xf>
    <xf numFmtId="177" fontId="4" fillId="21" borderId="95" xfId="0" applyNumberFormat="1" applyFont="1" applyFill="1" applyBorder="1" applyAlignment="1">
      <alignment horizontal="right" vertical="center"/>
    </xf>
    <xf numFmtId="177" fontId="4" fillId="21" borderId="96" xfId="0" applyNumberFormat="1" applyFont="1" applyFill="1" applyBorder="1" applyAlignment="1">
      <alignment horizontal="right" vertical="center"/>
    </xf>
    <xf numFmtId="177" fontId="2" fillId="21" borderId="97" xfId="0" applyNumberFormat="1" applyFont="1" applyFill="1" applyBorder="1" applyAlignment="1">
      <alignment horizontal="right" vertical="center"/>
    </xf>
    <xf numFmtId="177" fontId="2" fillId="21" borderId="98" xfId="0" applyNumberFormat="1" applyFont="1" applyFill="1" applyBorder="1" applyAlignment="1">
      <alignment horizontal="right" vertical="center"/>
    </xf>
    <xf numFmtId="177" fontId="4" fillId="21" borderId="99" xfId="0" applyNumberFormat="1" applyFont="1" applyFill="1" applyBorder="1" applyAlignment="1">
      <alignment horizontal="right" vertical="center"/>
    </xf>
    <xf numFmtId="177" fontId="4" fillId="21" borderId="100" xfId="0" applyNumberFormat="1" applyFont="1" applyFill="1" applyBorder="1" applyAlignment="1">
      <alignment horizontal="right" vertical="center"/>
    </xf>
    <xf numFmtId="177" fontId="2" fillId="21" borderId="101" xfId="0" applyNumberFormat="1" applyFont="1" applyFill="1" applyBorder="1" applyAlignment="1">
      <alignment horizontal="right" vertical="center"/>
    </xf>
    <xf numFmtId="177" fontId="4" fillId="21" borderId="102" xfId="0" applyNumberFormat="1" applyFont="1" applyFill="1" applyBorder="1" applyAlignment="1">
      <alignment horizontal="right" vertical="center"/>
    </xf>
    <xf numFmtId="177" fontId="4" fillId="21" borderId="103" xfId="0" applyNumberFormat="1" applyFont="1" applyFill="1" applyBorder="1" applyAlignment="1">
      <alignment horizontal="right" vertical="center"/>
    </xf>
    <xf numFmtId="177" fontId="2" fillId="21" borderId="104" xfId="0" applyNumberFormat="1" applyFont="1" applyFill="1" applyBorder="1" applyAlignment="1">
      <alignment horizontal="right" vertical="center"/>
    </xf>
    <xf numFmtId="177" fontId="2" fillId="21" borderId="105" xfId="0" applyNumberFormat="1" applyFont="1" applyFill="1" applyBorder="1" applyAlignment="1">
      <alignment horizontal="right" vertical="center"/>
    </xf>
    <xf numFmtId="177" fontId="4" fillId="21" borderId="104" xfId="0" applyNumberFormat="1" applyFont="1" applyFill="1" applyBorder="1" applyAlignment="1">
      <alignment horizontal="right" vertical="center"/>
    </xf>
    <xf numFmtId="177" fontId="4" fillId="21" borderId="105" xfId="0" applyNumberFormat="1" applyFont="1" applyFill="1" applyBorder="1" applyAlignment="1">
      <alignment horizontal="right" vertical="center"/>
    </xf>
    <xf numFmtId="177" fontId="2" fillId="21" borderId="106" xfId="0" applyNumberFormat="1" applyFont="1" applyFill="1" applyBorder="1" applyAlignment="1">
      <alignment horizontal="right" vertical="center"/>
    </xf>
    <xf numFmtId="177" fontId="2" fillId="21" borderId="107" xfId="0" applyNumberFormat="1" applyFont="1" applyFill="1" applyBorder="1" applyAlignment="1">
      <alignment horizontal="right" vertical="center"/>
    </xf>
    <xf numFmtId="177" fontId="4" fillId="21" borderId="108" xfId="0" applyNumberFormat="1" applyFont="1" applyFill="1" applyBorder="1" applyAlignment="1">
      <alignment horizontal="right" vertical="center"/>
    </xf>
    <xf numFmtId="177" fontId="4" fillId="21" borderId="109" xfId="0" applyNumberFormat="1" applyFont="1" applyFill="1" applyBorder="1" applyAlignment="1">
      <alignment horizontal="right" vertical="center"/>
    </xf>
    <xf numFmtId="177" fontId="2" fillId="21" borderId="110" xfId="0" applyNumberFormat="1" applyFont="1" applyFill="1" applyBorder="1" applyAlignment="1">
      <alignment horizontal="right" vertical="center"/>
    </xf>
    <xf numFmtId="177" fontId="4" fillId="21" borderId="111" xfId="0" applyNumberFormat="1" applyFont="1" applyFill="1" applyBorder="1" applyAlignment="1">
      <alignment horizontal="right" vertical="center"/>
    </xf>
    <xf numFmtId="177" fontId="4" fillId="21" borderId="112" xfId="0" applyNumberFormat="1" applyFont="1" applyFill="1" applyBorder="1" applyAlignment="1">
      <alignment horizontal="right" vertical="center"/>
    </xf>
    <xf numFmtId="177" fontId="2" fillId="0" borderId="113" xfId="0" applyNumberFormat="1" applyFont="1" applyFill="1" applyBorder="1" applyAlignment="1">
      <alignment horizontal="right" vertical="center"/>
    </xf>
    <xf numFmtId="177" fontId="2" fillId="0" borderId="114" xfId="0" applyNumberFormat="1" applyFont="1" applyFill="1" applyBorder="1" applyAlignment="1">
      <alignment horizontal="right" vertical="center"/>
    </xf>
    <xf numFmtId="177" fontId="2" fillId="22" borderId="115" xfId="0" applyNumberFormat="1" applyFont="1" applyFill="1" applyBorder="1" applyAlignment="1">
      <alignment horizontal="right" vertical="center"/>
    </xf>
    <xf numFmtId="177" fontId="4" fillId="22" borderId="35" xfId="0" applyNumberFormat="1" applyFont="1" applyFill="1" applyBorder="1" applyAlignment="1">
      <alignment horizontal="right" vertical="center"/>
    </xf>
    <xf numFmtId="177" fontId="4" fillId="22" borderId="87" xfId="0" applyNumberFormat="1" applyFont="1" applyFill="1" applyBorder="1" applyAlignment="1">
      <alignment horizontal="right" vertical="center"/>
    </xf>
    <xf numFmtId="177" fontId="4" fillId="22" borderId="116" xfId="0" applyNumberFormat="1" applyFont="1" applyFill="1" applyBorder="1" applyAlignment="1">
      <alignment horizontal="right" vertical="center"/>
    </xf>
    <xf numFmtId="177" fontId="4" fillId="22" borderId="115" xfId="0" applyNumberFormat="1" applyFont="1" applyFill="1" applyBorder="1" applyAlignment="1">
      <alignment horizontal="right" vertical="center"/>
    </xf>
    <xf numFmtId="177" fontId="2" fillId="22" borderId="117" xfId="0" applyNumberFormat="1" applyFont="1" applyFill="1" applyBorder="1" applyAlignment="1">
      <alignment horizontal="right" vertical="center"/>
    </xf>
    <xf numFmtId="177" fontId="4" fillId="22" borderId="118" xfId="0" applyNumberFormat="1" applyFont="1" applyFill="1" applyBorder="1" applyAlignment="1">
      <alignment horizontal="right" vertical="center"/>
    </xf>
    <xf numFmtId="177" fontId="2" fillId="22" borderId="118" xfId="0" applyNumberFormat="1" applyFont="1" applyFill="1" applyBorder="1" applyAlignment="1">
      <alignment horizontal="right" vertical="center"/>
    </xf>
    <xf numFmtId="177" fontId="4" fillId="22" borderId="119" xfId="0" applyNumberFormat="1" applyFont="1" applyFill="1" applyBorder="1" applyAlignment="1">
      <alignment horizontal="right" vertical="center"/>
    </xf>
    <xf numFmtId="0" fontId="5" fillId="22" borderId="120" xfId="0" applyFont="1" applyFill="1" applyBorder="1" applyAlignment="1">
      <alignment horizontal="right" vertical="center"/>
    </xf>
    <xf numFmtId="177" fontId="2" fillId="22" borderId="121" xfId="0" applyNumberFormat="1" applyFont="1" applyFill="1" applyBorder="1" applyAlignment="1">
      <alignment horizontal="right" vertical="center"/>
    </xf>
    <xf numFmtId="177" fontId="4" fillId="22" borderId="121" xfId="0" applyNumberFormat="1" applyFont="1" applyFill="1" applyBorder="1" applyAlignment="1">
      <alignment horizontal="right" vertical="center"/>
    </xf>
    <xf numFmtId="177" fontId="4" fillId="22" borderId="106" xfId="0" applyNumberFormat="1" applyFont="1" applyFill="1" applyBorder="1" applyAlignment="1">
      <alignment horizontal="right" vertical="center"/>
    </xf>
    <xf numFmtId="177" fontId="2" fillId="22" borderId="122" xfId="0" applyNumberFormat="1" applyFont="1" applyFill="1" applyBorder="1" applyAlignment="1">
      <alignment horizontal="right" vertical="center"/>
    </xf>
    <xf numFmtId="177" fontId="2" fillId="22" borderId="123" xfId="0" applyNumberFormat="1" applyFont="1" applyFill="1" applyBorder="1" applyAlignment="1">
      <alignment horizontal="right" vertical="center"/>
    </xf>
    <xf numFmtId="177" fontId="2" fillId="22" borderId="106" xfId="0" applyNumberFormat="1" applyFont="1" applyFill="1" applyBorder="1" applyAlignment="1">
      <alignment horizontal="right" vertical="center"/>
    </xf>
    <xf numFmtId="177" fontId="4" fillId="22" borderId="124" xfId="0" applyNumberFormat="1" applyFont="1" applyFill="1" applyBorder="1" applyAlignment="1">
      <alignment horizontal="right" vertical="center"/>
    </xf>
    <xf numFmtId="177" fontId="4" fillId="22" borderId="125" xfId="0" applyNumberFormat="1" applyFont="1" applyFill="1" applyBorder="1" applyAlignment="1">
      <alignment horizontal="right" vertical="center"/>
    </xf>
    <xf numFmtId="177" fontId="2" fillId="22" borderId="124" xfId="0" applyNumberFormat="1" applyFont="1" applyFill="1" applyBorder="1" applyAlignment="1">
      <alignment horizontal="right" vertical="center"/>
    </xf>
    <xf numFmtId="177" fontId="2" fillId="22" borderId="110" xfId="0" applyNumberFormat="1" applyFont="1" applyFill="1" applyBorder="1" applyAlignment="1">
      <alignment horizontal="right" vertical="center"/>
    </xf>
    <xf numFmtId="177" fontId="4" fillId="22" borderId="126" xfId="0" applyNumberFormat="1" applyFont="1" applyFill="1" applyBorder="1" applyAlignment="1">
      <alignment horizontal="right" vertical="center"/>
    </xf>
    <xf numFmtId="177" fontId="4" fillId="22" borderId="127" xfId="0" applyNumberFormat="1" applyFont="1" applyFill="1" applyBorder="1" applyAlignment="1">
      <alignment horizontal="right" vertical="center"/>
    </xf>
    <xf numFmtId="0" fontId="5" fillId="21" borderId="120" xfId="0" applyFont="1" applyFill="1" applyBorder="1" applyAlignment="1">
      <alignment horizontal="right" vertical="center"/>
    </xf>
    <xf numFmtId="0" fontId="4" fillId="0" borderId="128" xfId="0" applyFont="1" applyBorder="1" applyAlignment="1">
      <alignment horizontal="distributed" vertical="center"/>
    </xf>
    <xf numFmtId="0" fontId="28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/>
      <protection/>
    </xf>
    <xf numFmtId="0" fontId="31" fillId="0" borderId="81" xfId="64" applyFont="1" applyBorder="1" applyAlignment="1">
      <alignment horizontal="center" vertical="center" wrapText="1"/>
      <protection/>
    </xf>
    <xf numFmtId="0" fontId="28" fillId="0" borderId="0" xfId="64" applyNumberFormat="1" applyFont="1" applyBorder="1" applyAlignment="1">
      <alignment vertical="center"/>
      <protection/>
    </xf>
    <xf numFmtId="0" fontId="29" fillId="0" borderId="81" xfId="64" applyNumberFormat="1" applyFont="1" applyBorder="1" applyAlignment="1">
      <alignment horizontal="center" vertical="center"/>
      <protection/>
    </xf>
    <xf numFmtId="0" fontId="31" fillId="0" borderId="81" xfId="64" applyFont="1" applyBorder="1" applyAlignment="1">
      <alignment horizontal="center" vertical="center" shrinkToFit="1"/>
      <protection/>
    </xf>
    <xf numFmtId="0" fontId="29" fillId="0" borderId="13" xfId="64" applyFont="1" applyBorder="1" applyAlignment="1">
      <alignment vertical="center" textRotation="255" wrapText="1"/>
      <protection/>
    </xf>
    <xf numFmtId="0" fontId="29" fillId="0" borderId="94" xfId="64" applyNumberFormat="1" applyFont="1" applyBorder="1" applyAlignment="1">
      <alignment vertical="center"/>
      <protection/>
    </xf>
    <xf numFmtId="0" fontId="29" fillId="22" borderId="13" xfId="64" applyNumberFormat="1" applyFont="1" applyFill="1" applyBorder="1" applyAlignment="1">
      <alignment horizontal="right" vertical="top"/>
      <protection/>
    </xf>
    <xf numFmtId="0" fontId="29" fillId="0" borderId="13" xfId="64" applyNumberFormat="1" applyFont="1" applyBorder="1" applyAlignment="1">
      <alignment horizontal="right" vertical="top"/>
      <protection/>
    </xf>
    <xf numFmtId="0" fontId="29" fillId="22" borderId="79" xfId="64" applyNumberFormat="1" applyFont="1" applyFill="1" applyBorder="1" applyAlignment="1">
      <alignment horizontal="right" vertical="top"/>
      <protection/>
    </xf>
    <xf numFmtId="0" fontId="29" fillId="22" borderId="129" xfId="64" applyNumberFormat="1" applyFont="1" applyFill="1" applyBorder="1" applyAlignment="1">
      <alignment horizontal="right" vertical="top"/>
      <protection/>
    </xf>
    <xf numFmtId="0" fontId="29" fillId="0" borderId="129" xfId="64" applyNumberFormat="1" applyFont="1" applyBorder="1" applyAlignment="1">
      <alignment horizontal="right" vertical="top"/>
      <protection/>
    </xf>
    <xf numFmtId="0" fontId="29" fillId="21" borderId="79" xfId="64" applyNumberFormat="1" applyFont="1" applyFill="1" applyBorder="1" applyAlignment="1">
      <alignment horizontal="right" vertical="top"/>
      <protection/>
    </xf>
    <xf numFmtId="0" fontId="29" fillId="21" borderId="129" xfId="64" applyNumberFormat="1" applyFont="1" applyFill="1" applyBorder="1" applyAlignment="1">
      <alignment horizontal="right" vertical="top"/>
      <protection/>
    </xf>
    <xf numFmtId="0" fontId="29" fillId="21" borderId="130" xfId="64" applyNumberFormat="1" applyFont="1" applyFill="1" applyBorder="1" applyAlignment="1">
      <alignment horizontal="right" vertical="top"/>
      <protection/>
    </xf>
    <xf numFmtId="0" fontId="29" fillId="0" borderId="13" xfId="64" applyNumberFormat="1" applyFont="1" applyBorder="1" applyAlignment="1">
      <alignment vertical="center"/>
      <protection/>
    </xf>
    <xf numFmtId="0" fontId="29" fillId="0" borderId="94" xfId="64" applyFont="1" applyBorder="1" applyAlignment="1">
      <alignment vertical="center" textRotation="255" wrapText="1"/>
      <protection/>
    </xf>
    <xf numFmtId="0" fontId="28" fillId="0" borderId="81" xfId="64" applyNumberFormat="1" applyFont="1" applyBorder="1" applyAlignment="1">
      <alignment horizontal="right" vertical="center"/>
      <protection/>
    </xf>
    <xf numFmtId="0" fontId="29" fillId="0" borderId="131" xfId="64" applyNumberFormat="1" applyFont="1" applyBorder="1" applyAlignment="1">
      <alignment horizontal="distributed" vertical="center"/>
      <protection/>
    </xf>
    <xf numFmtId="3" fontId="29" fillId="22" borderId="132" xfId="64" applyNumberFormat="1" applyFont="1" applyFill="1" applyBorder="1" applyAlignment="1">
      <alignment horizontal="right" vertical="center"/>
      <protection/>
    </xf>
    <xf numFmtId="3" fontId="29" fillId="0" borderId="132" xfId="64" applyNumberFormat="1" applyFont="1" applyFill="1" applyBorder="1" applyAlignment="1">
      <alignment horizontal="right" vertical="center"/>
      <protection/>
    </xf>
    <xf numFmtId="3" fontId="29" fillId="22" borderId="133" xfId="64" applyNumberFormat="1" applyFont="1" applyFill="1" applyBorder="1" applyAlignment="1">
      <alignment horizontal="right" vertical="center"/>
      <protection/>
    </xf>
    <xf numFmtId="3" fontId="29" fillId="21" borderId="133" xfId="64" applyNumberFormat="1" applyFont="1" applyFill="1" applyBorder="1" applyAlignment="1">
      <alignment horizontal="right" vertical="center"/>
      <protection/>
    </xf>
    <xf numFmtId="3" fontId="29" fillId="21" borderId="132" xfId="64" applyNumberFormat="1" applyFont="1" applyFill="1" applyBorder="1" applyAlignment="1">
      <alignment horizontal="right" vertical="center"/>
      <protection/>
    </xf>
    <xf numFmtId="0" fontId="29" fillId="0" borderId="134" xfId="64" applyNumberFormat="1" applyFont="1" applyBorder="1" applyAlignment="1">
      <alignment horizontal="distributed" vertical="center"/>
      <protection/>
    </xf>
    <xf numFmtId="192" fontId="28" fillId="0" borderId="81" xfId="64" applyNumberFormat="1" applyFont="1" applyBorder="1" applyAlignment="1">
      <alignment horizontal="right" vertical="center"/>
      <protection/>
    </xf>
    <xf numFmtId="0" fontId="29" fillId="0" borderId="135" xfId="64" applyNumberFormat="1" applyFont="1" applyBorder="1" applyAlignment="1">
      <alignment horizontal="distributed" vertical="center"/>
      <protection/>
    </xf>
    <xf numFmtId="3" fontId="29" fillId="22" borderId="136" xfId="64" applyNumberFormat="1" applyFont="1" applyFill="1" applyBorder="1" applyAlignment="1">
      <alignment horizontal="right" vertical="center"/>
      <protection/>
    </xf>
    <xf numFmtId="3" fontId="29" fillId="0" borderId="136" xfId="64" applyNumberFormat="1" applyFont="1" applyFill="1" applyBorder="1" applyAlignment="1">
      <alignment horizontal="right" vertical="center"/>
      <protection/>
    </xf>
    <xf numFmtId="3" fontId="29" fillId="22" borderId="137" xfId="64" applyNumberFormat="1" applyFont="1" applyFill="1" applyBorder="1" applyAlignment="1">
      <alignment horizontal="right" vertical="center"/>
      <protection/>
    </xf>
    <xf numFmtId="3" fontId="29" fillId="22" borderId="138" xfId="64" applyNumberFormat="1" applyFont="1" applyFill="1" applyBorder="1" applyAlignment="1">
      <alignment horizontal="right" vertical="center"/>
      <protection/>
    </xf>
    <xf numFmtId="3" fontId="29" fillId="21" borderId="139" xfId="51" applyNumberFormat="1" applyFont="1" applyFill="1" applyBorder="1" applyAlignment="1">
      <alignment horizontal="right" vertical="center"/>
    </xf>
    <xf numFmtId="3" fontId="29" fillId="21" borderId="140" xfId="64" applyNumberFormat="1" applyFont="1" applyFill="1" applyBorder="1" applyAlignment="1">
      <alignment horizontal="right" vertical="center"/>
      <protection/>
    </xf>
    <xf numFmtId="3" fontId="29" fillId="21" borderId="141" xfId="64" applyNumberFormat="1" applyFont="1" applyFill="1" applyBorder="1" applyAlignment="1">
      <alignment horizontal="right" vertical="center"/>
      <protection/>
    </xf>
    <xf numFmtId="3" fontId="29" fillId="22" borderId="142" xfId="64" applyNumberFormat="1" applyFont="1" applyFill="1" applyBorder="1" applyAlignment="1">
      <alignment horizontal="right" vertical="center"/>
      <protection/>
    </xf>
    <xf numFmtId="0" fontId="29" fillId="0" borderId="140" xfId="64" applyNumberFormat="1" applyFont="1" applyBorder="1" applyAlignment="1">
      <alignment horizontal="distributed" vertical="center"/>
      <protection/>
    </xf>
    <xf numFmtId="0" fontId="29" fillId="0" borderId="143" xfId="64" applyNumberFormat="1" applyFont="1" applyBorder="1" applyAlignment="1">
      <alignment horizontal="distributed" vertical="center"/>
      <protection/>
    </xf>
    <xf numFmtId="3" fontId="29" fillId="22" borderId="144" xfId="64" applyNumberFormat="1" applyFont="1" applyFill="1" applyBorder="1" applyAlignment="1">
      <alignment horizontal="right" vertical="center"/>
      <protection/>
    </xf>
    <xf numFmtId="3" fontId="29" fillId="0" borderId="144" xfId="64" applyNumberFormat="1" applyFont="1" applyFill="1" applyBorder="1" applyAlignment="1">
      <alignment horizontal="right" vertical="center"/>
      <protection/>
    </xf>
    <xf numFmtId="3" fontId="29" fillId="22" borderId="145" xfId="64" applyNumberFormat="1" applyFont="1" applyFill="1" applyBorder="1" applyAlignment="1">
      <alignment horizontal="right" vertical="center"/>
      <protection/>
    </xf>
    <xf numFmtId="3" fontId="29" fillId="22" borderId="146" xfId="64" applyNumberFormat="1" applyFont="1" applyFill="1" applyBorder="1" applyAlignment="1">
      <alignment horizontal="right" vertical="center"/>
      <protection/>
    </xf>
    <xf numFmtId="3" fontId="29" fillId="21" borderId="147" xfId="51" applyNumberFormat="1" applyFont="1" applyFill="1" applyBorder="1" applyAlignment="1">
      <alignment horizontal="right" vertical="center"/>
    </xf>
    <xf numFmtId="3" fontId="29" fillId="21" borderId="148" xfId="64" applyNumberFormat="1" applyFont="1" applyFill="1" applyBorder="1" applyAlignment="1">
      <alignment horizontal="right" vertical="center"/>
      <protection/>
    </xf>
    <xf numFmtId="3" fontId="29" fillId="21" borderId="149" xfId="64" applyNumberFormat="1" applyFont="1" applyFill="1" applyBorder="1" applyAlignment="1">
      <alignment horizontal="right" vertical="center"/>
      <protection/>
    </xf>
    <xf numFmtId="3" fontId="29" fillId="22" borderId="150" xfId="64" applyNumberFormat="1" applyFont="1" applyFill="1" applyBorder="1" applyAlignment="1">
      <alignment horizontal="right" vertical="center"/>
      <protection/>
    </xf>
    <xf numFmtId="0" fontId="29" fillId="0" borderId="148" xfId="64" applyNumberFormat="1" applyFont="1" applyBorder="1" applyAlignment="1">
      <alignment horizontal="distributed" vertical="center"/>
      <protection/>
    </xf>
    <xf numFmtId="0" fontId="29" fillId="0" borderId="151" xfId="64" applyFont="1" applyBorder="1" applyAlignment="1">
      <alignment vertical="center" textRotation="255"/>
      <protection/>
    </xf>
    <xf numFmtId="0" fontId="29" fillId="0" borderId="152" xfId="64" applyNumberFormat="1" applyFont="1" applyBorder="1" applyAlignment="1">
      <alignment horizontal="distributed" vertical="center"/>
      <protection/>
    </xf>
    <xf numFmtId="3" fontId="29" fillId="0" borderId="152" xfId="64" applyNumberFormat="1" applyFont="1" applyFill="1" applyBorder="1" applyAlignment="1">
      <alignment horizontal="right" vertical="center"/>
      <protection/>
    </xf>
    <xf numFmtId="3" fontId="29" fillId="0" borderId="152" xfId="64" applyNumberFormat="1" applyFont="1" applyBorder="1" applyAlignment="1">
      <alignment horizontal="right" vertical="center"/>
      <protection/>
    </xf>
    <xf numFmtId="0" fontId="29" fillId="0" borderId="153" xfId="64" applyFont="1" applyBorder="1" applyAlignment="1">
      <alignment vertical="center" textRotation="255"/>
      <protection/>
    </xf>
    <xf numFmtId="0" fontId="29" fillId="0" borderId="154" xfId="64" applyNumberFormat="1" applyFont="1" applyBorder="1" applyAlignment="1">
      <alignment horizontal="distributed" vertical="center"/>
      <protection/>
    </xf>
    <xf numFmtId="3" fontId="29" fillId="22" borderId="155" xfId="64" applyNumberFormat="1" applyFont="1" applyFill="1" applyBorder="1" applyAlignment="1">
      <alignment horizontal="right" vertical="center"/>
      <protection/>
    </xf>
    <xf numFmtId="3" fontId="29" fillId="0" borderId="155" xfId="64" applyNumberFormat="1" applyFont="1" applyFill="1" applyBorder="1" applyAlignment="1">
      <alignment horizontal="right" vertical="center"/>
      <protection/>
    </xf>
    <xf numFmtId="3" fontId="29" fillId="22" borderId="156" xfId="64" applyNumberFormat="1" applyFont="1" applyFill="1" applyBorder="1" applyAlignment="1">
      <alignment horizontal="right" vertical="center"/>
      <protection/>
    </xf>
    <xf numFmtId="3" fontId="29" fillId="22" borderId="157" xfId="64" applyNumberFormat="1" applyFont="1" applyFill="1" applyBorder="1" applyAlignment="1">
      <alignment horizontal="right" vertical="center"/>
      <protection/>
    </xf>
    <xf numFmtId="3" fontId="29" fillId="21" borderId="158" xfId="51" applyNumberFormat="1" applyFont="1" applyFill="1" applyBorder="1" applyAlignment="1">
      <alignment horizontal="right" vertical="center"/>
    </xf>
    <xf numFmtId="3" fontId="29" fillId="21" borderId="159" xfId="64" applyNumberFormat="1" applyFont="1" applyFill="1" applyBorder="1" applyAlignment="1">
      <alignment horizontal="right" vertical="center"/>
      <protection/>
    </xf>
    <xf numFmtId="3" fontId="29" fillId="21" borderId="160" xfId="64" applyNumberFormat="1" applyFont="1" applyFill="1" applyBorder="1" applyAlignment="1">
      <alignment horizontal="right" vertical="center"/>
      <protection/>
    </xf>
    <xf numFmtId="3" fontId="29" fillId="22" borderId="161" xfId="64" applyNumberFormat="1" applyFont="1" applyFill="1" applyBorder="1" applyAlignment="1">
      <alignment horizontal="right" vertical="center"/>
      <protection/>
    </xf>
    <xf numFmtId="0" fontId="29" fillId="0" borderId="162" xfId="64" applyNumberFormat="1" applyFont="1" applyBorder="1" applyAlignment="1">
      <alignment horizontal="distributed" vertical="center"/>
      <protection/>
    </xf>
    <xf numFmtId="0" fontId="29" fillId="0" borderId="163" xfId="64" applyNumberFormat="1" applyFont="1" applyBorder="1" applyAlignment="1">
      <alignment horizontal="distributed" vertical="center"/>
      <protection/>
    </xf>
    <xf numFmtId="0" fontId="29" fillId="0" borderId="164" xfId="64" applyNumberFormat="1" applyFont="1" applyBorder="1" applyAlignment="1">
      <alignment horizontal="distributed" vertical="center"/>
      <protection/>
    </xf>
    <xf numFmtId="0" fontId="29" fillId="0" borderId="165" xfId="64" applyNumberFormat="1" applyFont="1" applyBorder="1" applyAlignment="1">
      <alignment horizontal="distributed" vertical="center"/>
      <protection/>
    </xf>
    <xf numFmtId="0" fontId="29" fillId="0" borderId="166" xfId="64" applyNumberFormat="1" applyFont="1" applyBorder="1" applyAlignment="1">
      <alignment horizontal="distributed" vertical="center"/>
      <protection/>
    </xf>
    <xf numFmtId="0" fontId="29" fillId="0" borderId="167" xfId="64" applyFont="1" applyBorder="1" applyAlignment="1">
      <alignment vertical="center" textRotation="255"/>
      <protection/>
    </xf>
    <xf numFmtId="0" fontId="29" fillId="0" borderId="68" xfId="64" applyNumberFormat="1" applyFont="1" applyBorder="1" applyAlignment="1">
      <alignment horizontal="distributed" vertical="center"/>
      <protection/>
    </xf>
    <xf numFmtId="3" fontId="29" fillId="0" borderId="68" xfId="64" applyNumberFormat="1" applyFont="1" applyFill="1" applyBorder="1" applyAlignment="1">
      <alignment horizontal="right" vertical="center"/>
      <protection/>
    </xf>
    <xf numFmtId="3" fontId="29" fillId="0" borderId="68" xfId="64" applyNumberFormat="1" applyFont="1" applyBorder="1" applyAlignment="1">
      <alignment horizontal="right" vertical="center"/>
      <protection/>
    </xf>
    <xf numFmtId="0" fontId="29" fillId="0" borderId="168" xfId="64" applyFont="1" applyBorder="1" applyAlignment="1">
      <alignment vertical="center" textRotation="255"/>
      <protection/>
    </xf>
    <xf numFmtId="0" fontId="29" fillId="0" borderId="169" xfId="64" applyNumberFormat="1" applyFont="1" applyBorder="1" applyAlignment="1">
      <alignment horizontal="distributed" vertical="center"/>
      <protection/>
    </xf>
    <xf numFmtId="3" fontId="29" fillId="22" borderId="170" xfId="64" applyNumberFormat="1" applyFont="1" applyFill="1" applyBorder="1" applyAlignment="1">
      <alignment horizontal="right" vertical="center"/>
      <protection/>
    </xf>
    <xf numFmtId="3" fontId="29" fillId="0" borderId="170" xfId="64" applyNumberFormat="1" applyFont="1" applyFill="1" applyBorder="1" applyAlignment="1">
      <alignment horizontal="right" vertical="center"/>
      <protection/>
    </xf>
    <xf numFmtId="3" fontId="29" fillId="22" borderId="171" xfId="64" applyNumberFormat="1" applyFont="1" applyFill="1" applyBorder="1" applyAlignment="1">
      <alignment horizontal="right" vertical="center"/>
      <protection/>
    </xf>
    <xf numFmtId="3" fontId="29" fillId="22" borderId="172" xfId="64" applyNumberFormat="1" applyFont="1" applyFill="1" applyBorder="1" applyAlignment="1">
      <alignment horizontal="right" vertical="center"/>
      <protection/>
    </xf>
    <xf numFmtId="3" fontId="29" fillId="21" borderId="173" xfId="51" applyNumberFormat="1" applyFont="1" applyFill="1" applyBorder="1" applyAlignment="1">
      <alignment horizontal="right" vertical="center"/>
    </xf>
    <xf numFmtId="3" fontId="29" fillId="21" borderId="174" xfId="64" applyNumberFormat="1" applyFont="1" applyFill="1" applyBorder="1" applyAlignment="1">
      <alignment horizontal="right" vertical="center"/>
      <protection/>
    </xf>
    <xf numFmtId="3" fontId="29" fillId="21" borderId="175" xfId="64" applyNumberFormat="1" applyFont="1" applyFill="1" applyBorder="1" applyAlignment="1">
      <alignment horizontal="right" vertical="center"/>
      <protection/>
    </xf>
    <xf numFmtId="3" fontId="29" fillId="22" borderId="176" xfId="64" applyNumberFormat="1" applyFont="1" applyFill="1" applyBorder="1" applyAlignment="1">
      <alignment horizontal="right" vertical="center"/>
      <protection/>
    </xf>
    <xf numFmtId="0" fontId="29" fillId="0" borderId="177" xfId="64" applyNumberFormat="1" applyFont="1" applyBorder="1" applyAlignment="1">
      <alignment horizontal="distributed" vertical="center"/>
      <protection/>
    </xf>
    <xf numFmtId="0" fontId="29" fillId="0" borderId="163" xfId="64" applyNumberFormat="1" applyFont="1" applyBorder="1" applyAlignment="1">
      <alignment horizontal="distributed" vertical="center" wrapText="1"/>
      <protection/>
    </xf>
    <xf numFmtId="0" fontId="29" fillId="0" borderId="164" xfId="64" applyNumberFormat="1" applyFont="1" applyBorder="1" applyAlignment="1">
      <alignment horizontal="distributed" vertical="center" wrapText="1"/>
      <protection/>
    </xf>
    <xf numFmtId="0" fontId="30" fillId="0" borderId="163" xfId="64" applyNumberFormat="1" applyFont="1" applyBorder="1" applyAlignment="1">
      <alignment horizontal="distributed" vertical="center" wrapText="1"/>
      <protection/>
    </xf>
    <xf numFmtId="0" fontId="30" fillId="0" borderId="164" xfId="64" applyNumberFormat="1" applyFont="1" applyBorder="1" applyAlignment="1">
      <alignment horizontal="distributed" vertical="center" wrapText="1"/>
      <protection/>
    </xf>
    <xf numFmtId="0" fontId="29" fillId="0" borderId="167" xfId="64" applyNumberFormat="1" applyFont="1" applyBorder="1" applyAlignment="1">
      <alignment vertical="center" textRotation="255"/>
      <protection/>
    </xf>
    <xf numFmtId="0" fontId="29" fillId="0" borderId="168" xfId="64" applyNumberFormat="1" applyFont="1" applyBorder="1" applyAlignment="1">
      <alignment vertical="center" textRotation="255"/>
      <protection/>
    </xf>
    <xf numFmtId="3" fontId="29" fillId="22" borderId="167" xfId="64" applyNumberFormat="1" applyFont="1" applyFill="1" applyBorder="1" applyAlignment="1">
      <alignment horizontal="right" vertical="center"/>
      <protection/>
    </xf>
    <xf numFmtId="3" fontId="29" fillId="0" borderId="81" xfId="64" applyNumberFormat="1" applyFont="1" applyFill="1" applyBorder="1" applyAlignment="1">
      <alignment horizontal="right" vertical="center"/>
      <protection/>
    </xf>
    <xf numFmtId="3" fontId="29" fillId="22" borderId="68" xfId="64" applyNumberFormat="1" applyFont="1" applyFill="1" applyBorder="1" applyAlignment="1">
      <alignment horizontal="right" vertical="center"/>
      <protection/>
    </xf>
    <xf numFmtId="3" fontId="29" fillId="22" borderId="178" xfId="64" applyNumberFormat="1" applyFont="1" applyFill="1" applyBorder="1" applyAlignment="1">
      <alignment horizontal="right" vertical="center"/>
      <protection/>
    </xf>
    <xf numFmtId="3" fontId="29" fillId="21" borderId="68" xfId="64" applyNumberFormat="1" applyFont="1" applyFill="1" applyBorder="1" applyAlignment="1">
      <alignment horizontal="right" vertical="center"/>
      <protection/>
    </xf>
    <xf numFmtId="3" fontId="29" fillId="21" borderId="178" xfId="64" applyNumberFormat="1" applyFont="1" applyFill="1" applyBorder="1" applyAlignment="1">
      <alignment horizontal="right" vertical="center"/>
      <protection/>
    </xf>
    <xf numFmtId="3" fontId="29" fillId="21" borderId="179" xfId="64" applyNumberFormat="1" applyFont="1" applyFill="1" applyBorder="1" applyAlignment="1">
      <alignment horizontal="right" vertical="center"/>
      <protection/>
    </xf>
    <xf numFmtId="3" fontId="29" fillId="22" borderId="25" xfId="64" applyNumberFormat="1" applyFont="1" applyFill="1" applyBorder="1" applyAlignment="1">
      <alignment horizontal="right" vertical="center"/>
      <protection/>
    </xf>
    <xf numFmtId="0" fontId="29" fillId="0" borderId="151" xfId="64" applyNumberFormat="1" applyFont="1" applyBorder="1" applyAlignment="1">
      <alignment horizontal="center" vertical="center"/>
      <protection/>
    </xf>
    <xf numFmtId="0" fontId="29" fillId="0" borderId="152" xfId="64" applyNumberFormat="1" applyFont="1" applyBorder="1" applyAlignment="1">
      <alignment horizontal="center" vertical="center"/>
      <protection/>
    </xf>
    <xf numFmtId="0" fontId="29" fillId="0" borderId="153" xfId="64" applyNumberFormat="1" applyFont="1" applyBorder="1" applyAlignment="1">
      <alignment horizontal="center" vertical="center"/>
      <protection/>
    </xf>
    <xf numFmtId="3" fontId="29" fillId="22" borderId="159" xfId="64" applyNumberFormat="1" applyFont="1" applyFill="1" applyBorder="1" applyAlignment="1">
      <alignment horizontal="right" vertical="center"/>
      <protection/>
    </xf>
    <xf numFmtId="3" fontId="29" fillId="21" borderId="156" xfId="64" applyNumberFormat="1" applyFont="1" applyFill="1" applyBorder="1" applyAlignment="1">
      <alignment horizontal="right" vertical="center"/>
      <protection/>
    </xf>
    <xf numFmtId="3" fontId="29" fillId="22" borderId="140" xfId="64" applyNumberFormat="1" applyFont="1" applyFill="1" applyBorder="1" applyAlignment="1">
      <alignment horizontal="right" vertical="center"/>
      <protection/>
    </xf>
    <xf numFmtId="3" fontId="29" fillId="21" borderId="137" xfId="64" applyNumberFormat="1" applyFont="1" applyFill="1" applyBorder="1" applyAlignment="1">
      <alignment horizontal="right" vertical="center"/>
      <protection/>
    </xf>
    <xf numFmtId="3" fontId="29" fillId="22" borderId="148" xfId="64" applyNumberFormat="1" applyFont="1" applyFill="1" applyBorder="1" applyAlignment="1">
      <alignment horizontal="right" vertical="center"/>
      <protection/>
    </xf>
    <xf numFmtId="3" fontId="29" fillId="21" borderId="145" xfId="64" applyNumberFormat="1" applyFont="1" applyFill="1" applyBorder="1" applyAlignment="1">
      <alignment horizontal="right" vertical="center"/>
      <protection/>
    </xf>
    <xf numFmtId="0" fontId="29" fillId="0" borderId="167" xfId="64" applyFont="1" applyBorder="1" applyAlignment="1">
      <alignment horizontal="center" vertical="center"/>
      <protection/>
    </xf>
    <xf numFmtId="0" fontId="29" fillId="0" borderId="168" xfId="64" applyFont="1" applyBorder="1" applyAlignment="1">
      <alignment horizontal="center" vertical="center"/>
      <protection/>
    </xf>
    <xf numFmtId="3" fontId="29" fillId="22" borderId="174" xfId="64" applyNumberFormat="1" applyFont="1" applyFill="1" applyBorder="1" applyAlignment="1">
      <alignment horizontal="right" vertical="center"/>
      <protection/>
    </xf>
    <xf numFmtId="3" fontId="29" fillId="21" borderId="171" xfId="64" applyNumberFormat="1" applyFont="1" applyFill="1" applyBorder="1" applyAlignment="1">
      <alignment horizontal="right" vertical="center"/>
      <protection/>
    </xf>
    <xf numFmtId="0" fontId="29" fillId="0" borderId="180" xfId="64" applyNumberFormat="1" applyFont="1" applyBorder="1" applyAlignment="1">
      <alignment horizontal="distributed" vertical="center"/>
      <protection/>
    </xf>
    <xf numFmtId="3" fontId="29" fillId="22" borderId="181" xfId="64" applyNumberFormat="1" applyFont="1" applyFill="1" applyBorder="1" applyAlignment="1">
      <alignment horizontal="right" vertical="center"/>
      <protection/>
    </xf>
    <xf numFmtId="3" fontId="29" fillId="0" borderId="181" xfId="64" applyNumberFormat="1" applyFont="1" applyFill="1" applyBorder="1" applyAlignment="1">
      <alignment horizontal="right" vertical="center"/>
      <protection/>
    </xf>
    <xf numFmtId="3" fontId="29" fillId="22" borderId="182" xfId="64" applyNumberFormat="1" applyFont="1" applyFill="1" applyBorder="1" applyAlignment="1">
      <alignment horizontal="right" vertical="center"/>
      <protection/>
    </xf>
    <xf numFmtId="3" fontId="29" fillId="22" borderId="183" xfId="64" applyNumberFormat="1" applyFont="1" applyFill="1" applyBorder="1" applyAlignment="1">
      <alignment horizontal="right" vertical="center"/>
      <protection/>
    </xf>
    <xf numFmtId="3" fontId="29" fillId="21" borderId="182" xfId="64" applyNumberFormat="1" applyFont="1" applyFill="1" applyBorder="1" applyAlignment="1">
      <alignment horizontal="right" vertical="center"/>
      <protection/>
    </xf>
    <xf numFmtId="3" fontId="29" fillId="21" borderId="183" xfId="64" applyNumberFormat="1" applyFont="1" applyFill="1" applyBorder="1" applyAlignment="1">
      <alignment horizontal="right" vertical="center"/>
      <protection/>
    </xf>
    <xf numFmtId="3" fontId="29" fillId="21" borderId="184" xfId="64" applyNumberFormat="1" applyFont="1" applyFill="1" applyBorder="1" applyAlignment="1">
      <alignment horizontal="right" vertical="center"/>
      <protection/>
    </xf>
    <xf numFmtId="3" fontId="29" fillId="22" borderId="185" xfId="64" applyNumberFormat="1" applyFont="1" applyFill="1" applyBorder="1" applyAlignment="1">
      <alignment horizontal="right" vertical="center"/>
      <protection/>
    </xf>
    <xf numFmtId="0" fontId="29" fillId="0" borderId="186" xfId="64" applyNumberFormat="1" applyFont="1" applyBorder="1" applyAlignment="1">
      <alignment horizontal="distributed" vertical="center"/>
      <protection/>
    </xf>
    <xf numFmtId="0" fontId="33" fillId="0" borderId="0" xfId="64" applyNumberFormat="1" applyFont="1" applyBorder="1" applyAlignment="1">
      <alignment horizontal="left" vertical="center"/>
      <protection/>
    </xf>
    <xf numFmtId="0" fontId="29" fillId="0" borderId="187" xfId="64" applyNumberFormat="1" applyFont="1" applyBorder="1" applyAlignment="1">
      <alignment horizontal="distributed" vertical="center"/>
      <protection/>
    </xf>
    <xf numFmtId="3" fontId="29" fillId="0" borderId="187" xfId="64" applyNumberFormat="1" applyFont="1" applyFill="1" applyBorder="1" applyAlignment="1">
      <alignment horizontal="right" vertical="center"/>
      <protection/>
    </xf>
    <xf numFmtId="3" fontId="29" fillId="0" borderId="187" xfId="64" applyNumberFormat="1" applyFont="1" applyBorder="1" applyAlignment="1">
      <alignment horizontal="right" vertical="center"/>
      <protection/>
    </xf>
    <xf numFmtId="0" fontId="29" fillId="0" borderId="187" xfId="64" applyFont="1" applyBorder="1" applyAlignment="1">
      <alignment horizontal="center" vertical="center"/>
      <protection/>
    </xf>
    <xf numFmtId="192" fontId="28" fillId="0" borderId="0" xfId="64" applyNumberFormat="1" applyFont="1" applyBorder="1" applyAlignment="1">
      <alignment horizontal="right" vertical="center"/>
      <protection/>
    </xf>
    <xf numFmtId="0" fontId="26" fillId="0" borderId="0" xfId="64" applyNumberFormat="1">
      <alignment/>
      <protection/>
    </xf>
    <xf numFmtId="0" fontId="34" fillId="0" borderId="0" xfId="64" applyNumberFormat="1" applyFont="1" applyAlignment="1">
      <alignment vertical="center"/>
      <protection/>
    </xf>
    <xf numFmtId="192" fontId="28" fillId="0" borderId="0" xfId="64" applyNumberFormat="1" applyFont="1" applyAlignment="1">
      <alignment vertical="center"/>
      <protection/>
    </xf>
    <xf numFmtId="0" fontId="29" fillId="0" borderId="188" xfId="64" applyNumberFormat="1" applyFont="1" applyBorder="1" applyAlignment="1">
      <alignment horizontal="distributed" vertical="center"/>
      <protection/>
    </xf>
    <xf numFmtId="3" fontId="29" fillId="22" borderId="189" xfId="64" applyNumberFormat="1" applyFont="1" applyFill="1" applyBorder="1" applyAlignment="1">
      <alignment horizontal="right" vertical="center"/>
      <protection/>
    </xf>
    <xf numFmtId="3" fontId="29" fillId="22" borderId="134" xfId="64" applyNumberFormat="1" applyFont="1" applyFill="1" applyBorder="1" applyAlignment="1">
      <alignment horizontal="right" vertical="center"/>
      <protection/>
    </xf>
    <xf numFmtId="3" fontId="29" fillId="21" borderId="189" xfId="64" applyNumberFormat="1" applyFont="1" applyFill="1" applyBorder="1" applyAlignment="1">
      <alignment horizontal="right" vertical="center"/>
      <protection/>
    </xf>
    <xf numFmtId="3" fontId="29" fillId="21" borderId="134" xfId="64" applyNumberFormat="1" applyFont="1" applyFill="1" applyBorder="1" applyAlignment="1">
      <alignment horizontal="right" vertical="center"/>
      <protection/>
    </xf>
    <xf numFmtId="3" fontId="29" fillId="21" borderId="190" xfId="64" applyNumberFormat="1" applyFont="1" applyFill="1" applyBorder="1" applyAlignment="1">
      <alignment horizontal="right" vertical="center"/>
      <protection/>
    </xf>
    <xf numFmtId="3" fontId="29" fillId="22" borderId="191" xfId="64" applyNumberFormat="1" applyFont="1" applyFill="1" applyBorder="1" applyAlignment="1">
      <alignment horizontal="right" vertical="center"/>
      <protection/>
    </xf>
    <xf numFmtId="0" fontId="29" fillId="0" borderId="192" xfId="64" applyNumberFormat="1" applyFont="1" applyBorder="1" applyAlignment="1">
      <alignment horizontal="distributed" vertical="center"/>
      <protection/>
    </xf>
    <xf numFmtId="0" fontId="29" fillId="0" borderId="167" xfId="64" applyFont="1" applyBorder="1" applyAlignment="1">
      <alignment horizontal="center" vertical="center" textRotation="255" wrapText="1"/>
      <protection/>
    </xf>
    <xf numFmtId="0" fontId="29" fillId="0" borderId="168" xfId="64" applyFont="1" applyBorder="1" applyAlignment="1">
      <alignment horizontal="center" vertical="center" textRotation="255" wrapText="1"/>
      <protection/>
    </xf>
    <xf numFmtId="0" fontId="29" fillId="0" borderId="167" xfId="64" applyNumberFormat="1" applyFont="1" applyBorder="1" applyAlignment="1">
      <alignment horizontal="center" vertical="center"/>
      <protection/>
    </xf>
    <xf numFmtId="0" fontId="29" fillId="0" borderId="168" xfId="64" applyNumberFormat="1" applyFont="1" applyBorder="1" applyAlignment="1">
      <alignment horizontal="center" vertical="center"/>
      <protection/>
    </xf>
    <xf numFmtId="0" fontId="29" fillId="0" borderId="13" xfId="64" applyFont="1" applyBorder="1" applyAlignment="1">
      <alignment horizontal="center" vertical="center"/>
      <protection/>
    </xf>
    <xf numFmtId="0" fontId="29" fillId="0" borderId="38" xfId="64" applyFont="1" applyBorder="1" applyAlignment="1">
      <alignment horizontal="center" vertical="center"/>
      <protection/>
    </xf>
    <xf numFmtId="0" fontId="29" fillId="0" borderId="81" xfId="64" applyFont="1" applyBorder="1" applyAlignment="1">
      <alignment horizontal="center" vertical="center"/>
      <protection/>
    </xf>
    <xf numFmtId="0" fontId="29" fillId="0" borderId="128" xfId="64" applyFont="1" applyBorder="1" applyAlignment="1">
      <alignment horizontal="center" vertical="center"/>
      <protection/>
    </xf>
    <xf numFmtId="0" fontId="29" fillId="0" borderId="90" xfId="64" applyFont="1" applyBorder="1" applyAlignment="1">
      <alignment horizontal="center" vertical="center"/>
      <protection/>
    </xf>
    <xf numFmtId="0" fontId="29" fillId="0" borderId="193" xfId="64" applyFont="1" applyBorder="1" applyAlignment="1">
      <alignment horizontal="center" vertical="center"/>
      <protection/>
    </xf>
    <xf numFmtId="0" fontId="29" fillId="0" borderId="165" xfId="64" applyNumberFormat="1" applyFont="1" applyBorder="1" applyAlignment="1">
      <alignment horizontal="distributed" vertical="top"/>
      <protection/>
    </xf>
    <xf numFmtId="0" fontId="29" fillId="0" borderId="166" xfId="64" applyNumberFormat="1" applyFont="1" applyBorder="1" applyAlignment="1">
      <alignment horizontal="distributed" vertical="top"/>
      <protection/>
    </xf>
    <xf numFmtId="0" fontId="29" fillId="0" borderId="194" xfId="64" applyFont="1" applyBorder="1" applyAlignment="1">
      <alignment vertical="center" textRotation="255" wrapText="1"/>
      <protection/>
    </xf>
    <xf numFmtId="0" fontId="29" fillId="0" borderId="195" xfId="64" applyFont="1" applyBorder="1" applyAlignment="1">
      <alignment vertical="center" textRotation="255" wrapText="1"/>
      <protection/>
    </xf>
    <xf numFmtId="0" fontId="29" fillId="0" borderId="196" xfId="64" applyFont="1" applyBorder="1" applyAlignment="1">
      <alignment horizontal="center" vertical="center"/>
      <protection/>
    </xf>
    <xf numFmtId="0" fontId="30" fillId="0" borderId="196" xfId="64" applyFont="1" applyBorder="1" applyAlignment="1">
      <alignment horizontal="center" vertical="center"/>
      <protection/>
    </xf>
    <xf numFmtId="0" fontId="29" fillId="0" borderId="81" xfId="64" applyFont="1" applyBorder="1" applyAlignment="1">
      <alignment horizontal="center"/>
      <protection/>
    </xf>
    <xf numFmtId="3" fontId="29" fillId="21" borderId="142" xfId="64" applyNumberFormat="1" applyFont="1" applyFill="1" applyBorder="1" applyAlignment="1">
      <alignment horizontal="right" vertical="center"/>
      <protection/>
    </xf>
    <xf numFmtId="0" fontId="30" fillId="0" borderId="196" xfId="64" applyNumberFormat="1" applyFont="1" applyBorder="1" applyAlignment="1">
      <alignment horizontal="center"/>
      <protection/>
    </xf>
    <xf numFmtId="0" fontId="29" fillId="0" borderId="81" xfId="64" applyNumberFormat="1" applyFont="1" applyBorder="1" applyAlignment="1">
      <alignment horizontal="center"/>
      <protection/>
    </xf>
    <xf numFmtId="0" fontId="30" fillId="0" borderId="196" xfId="64" applyNumberFormat="1" applyFont="1" applyBorder="1" applyAlignment="1">
      <alignment horizontal="center" vertical="center"/>
      <protection/>
    </xf>
    <xf numFmtId="0" fontId="29" fillId="0" borderId="90" xfId="64" applyFont="1" applyBorder="1" applyAlignment="1">
      <alignment vertical="center" textRotation="255" wrapText="1"/>
      <protection/>
    </xf>
    <xf numFmtId="0" fontId="29" fillId="0" borderId="197" xfId="64" applyFont="1" applyBorder="1" applyAlignment="1">
      <alignment vertical="center" textRotation="255" wrapText="1"/>
      <protection/>
    </xf>
    <xf numFmtId="0" fontId="28" fillId="0" borderId="81" xfId="64" applyNumberFormat="1" applyFont="1" applyBorder="1" applyAlignment="1">
      <alignment/>
      <protection/>
    </xf>
    <xf numFmtId="0" fontId="29" fillId="0" borderId="163" xfId="62" applyNumberFormat="1" applyFont="1" applyBorder="1" applyAlignment="1">
      <alignment horizontal="distributed" vertical="center"/>
      <protection/>
    </xf>
    <xf numFmtId="0" fontId="29" fillId="0" borderId="164" xfId="62" applyNumberFormat="1" applyFont="1" applyBorder="1" applyAlignment="1">
      <alignment horizontal="distributed" vertical="center"/>
      <protection/>
    </xf>
    <xf numFmtId="0" fontId="29" fillId="0" borderId="165" xfId="62" applyNumberFormat="1" applyFont="1" applyBorder="1" applyAlignment="1">
      <alignment horizontal="distributed" vertical="center"/>
      <protection/>
    </xf>
    <xf numFmtId="0" fontId="29" fillId="0" borderId="166" xfId="62" applyNumberFormat="1" applyFont="1" applyBorder="1" applyAlignment="1">
      <alignment horizontal="distributed" vertical="center"/>
      <protection/>
    </xf>
    <xf numFmtId="0" fontId="29" fillId="0" borderId="167" xfId="64" applyNumberFormat="1" applyFont="1" applyBorder="1" applyAlignment="1">
      <alignment/>
      <protection/>
    </xf>
    <xf numFmtId="0" fontId="29" fillId="0" borderId="68" xfId="62" applyNumberFormat="1" applyFont="1" applyBorder="1" applyAlignment="1">
      <alignment horizontal="distributed" vertical="center"/>
      <protection/>
    </xf>
    <xf numFmtId="0" fontId="29" fillId="0" borderId="168" xfId="64" applyNumberFormat="1" applyFont="1" applyBorder="1" applyAlignment="1">
      <alignment/>
      <protection/>
    </xf>
    <xf numFmtId="3" fontId="29" fillId="22" borderId="81" xfId="64" applyNumberFormat="1" applyFont="1" applyFill="1" applyBorder="1" applyAlignment="1">
      <alignment horizontal="right" vertical="center"/>
      <protection/>
    </xf>
    <xf numFmtId="3" fontId="29" fillId="22" borderId="0" xfId="64" applyNumberFormat="1" applyFont="1" applyFill="1" applyBorder="1" applyAlignment="1">
      <alignment horizontal="right" vertical="center"/>
      <protection/>
    </xf>
    <xf numFmtId="3" fontId="29" fillId="22" borderId="198" xfId="64" applyNumberFormat="1" applyFont="1" applyFill="1" applyBorder="1" applyAlignment="1">
      <alignment horizontal="right" vertical="center"/>
      <protection/>
    </xf>
    <xf numFmtId="3" fontId="29" fillId="21" borderId="199" xfId="51" applyNumberFormat="1" applyFont="1" applyFill="1" applyBorder="1" applyAlignment="1">
      <alignment horizontal="right" vertical="center"/>
    </xf>
    <xf numFmtId="3" fontId="29" fillId="21" borderId="200" xfId="64" applyNumberFormat="1" applyFont="1" applyFill="1" applyBorder="1" applyAlignment="1">
      <alignment horizontal="right" vertical="center"/>
      <protection/>
    </xf>
    <xf numFmtId="3" fontId="29" fillId="22" borderId="200" xfId="64" applyNumberFormat="1" applyFont="1" applyFill="1" applyBorder="1" applyAlignment="1">
      <alignment horizontal="right" vertical="center"/>
      <protection/>
    </xf>
    <xf numFmtId="3" fontId="29" fillId="0" borderId="167" xfId="64" applyNumberFormat="1" applyFont="1" applyFill="1" applyBorder="1" applyAlignment="1">
      <alignment horizontal="right" vertical="center"/>
      <protection/>
    </xf>
    <xf numFmtId="0" fontId="30" fillId="0" borderId="0" xfId="0" applyFont="1" applyAlignment="1">
      <alignment horizontal="left" vertical="center"/>
    </xf>
    <xf numFmtId="0" fontId="36" fillId="0" borderId="0" xfId="64" applyNumberFormat="1" applyFont="1" applyAlignment="1">
      <alignment vertical="center"/>
      <protection/>
    </xf>
    <xf numFmtId="0" fontId="2" fillId="0" borderId="201" xfId="0" applyFont="1" applyBorder="1" applyAlignment="1">
      <alignment horizontal="distributed" vertical="center"/>
    </xf>
    <xf numFmtId="0" fontId="2" fillId="0" borderId="202" xfId="0" applyFont="1" applyBorder="1" applyAlignment="1">
      <alignment horizontal="distributed" vertical="center"/>
    </xf>
    <xf numFmtId="0" fontId="2" fillId="0" borderId="203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204" xfId="0" applyFont="1" applyBorder="1" applyAlignment="1">
      <alignment horizontal="distributed" vertical="center"/>
    </xf>
    <xf numFmtId="0" fontId="2" fillId="0" borderId="205" xfId="0" applyFont="1" applyBorder="1" applyAlignment="1">
      <alignment horizontal="center" vertical="center"/>
    </xf>
    <xf numFmtId="0" fontId="2" fillId="0" borderId="206" xfId="0" applyFont="1" applyBorder="1" applyAlignment="1">
      <alignment horizontal="center" vertical="center"/>
    </xf>
    <xf numFmtId="0" fontId="2" fillId="0" borderId="20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208" xfId="0" applyFont="1" applyBorder="1" applyAlignment="1">
      <alignment horizontal="distributed" vertical="center"/>
    </xf>
    <xf numFmtId="0" fontId="2" fillId="0" borderId="20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4" fillId="0" borderId="2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211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212" xfId="0" applyFont="1" applyBorder="1" applyAlignment="1">
      <alignment horizontal="center" vertical="center" textRotation="255"/>
    </xf>
    <xf numFmtId="0" fontId="2" fillId="0" borderId="203" xfId="0" applyFont="1" applyBorder="1" applyAlignment="1">
      <alignment horizontal="center" vertical="center" textRotation="255"/>
    </xf>
    <xf numFmtId="0" fontId="2" fillId="0" borderId="213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2" fillId="0" borderId="215" xfId="0" applyFont="1" applyBorder="1" applyAlignment="1">
      <alignment horizontal="center" vertical="center"/>
    </xf>
    <xf numFmtId="0" fontId="4" fillId="0" borderId="2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8" xfId="0" applyFont="1" applyBorder="1" applyAlignment="1">
      <alignment horizontal="center" vertical="center" wrapText="1"/>
    </xf>
    <xf numFmtId="0" fontId="2" fillId="0" borderId="219" xfId="0" applyFont="1" applyBorder="1" applyAlignment="1">
      <alignment horizontal="center" vertical="center" wrapText="1"/>
    </xf>
    <xf numFmtId="0" fontId="2" fillId="0" borderId="220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1" xfId="0" applyFont="1" applyBorder="1" applyAlignment="1">
      <alignment horizontal="distributed" vertical="center"/>
    </xf>
    <xf numFmtId="0" fontId="2" fillId="0" borderId="222" xfId="0" applyFont="1" applyBorder="1" applyAlignment="1">
      <alignment horizontal="distributed" vertical="center"/>
    </xf>
    <xf numFmtId="0" fontId="4" fillId="0" borderId="22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2" fillId="0" borderId="224" xfId="0" applyFont="1" applyBorder="1" applyAlignment="1">
      <alignment horizontal="distributed" vertical="center"/>
    </xf>
    <xf numFmtId="0" fontId="2" fillId="0" borderId="225" xfId="0" applyFont="1" applyBorder="1" applyAlignment="1">
      <alignment horizontal="distributed" vertical="center"/>
    </xf>
    <xf numFmtId="0" fontId="2" fillId="0" borderId="226" xfId="0" applyFont="1" applyBorder="1" applyAlignment="1">
      <alignment horizontal="center" vertical="center"/>
    </xf>
    <xf numFmtId="0" fontId="2" fillId="0" borderId="227" xfId="0" applyFont="1" applyBorder="1" applyAlignment="1">
      <alignment horizontal="center" vertical="center"/>
    </xf>
    <xf numFmtId="0" fontId="2" fillId="0" borderId="228" xfId="0" applyFont="1" applyBorder="1" applyAlignment="1">
      <alignment horizontal="center" vertical="center" textRotation="255"/>
    </xf>
    <xf numFmtId="0" fontId="2" fillId="0" borderId="208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229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230" xfId="0" applyFont="1" applyBorder="1" applyAlignment="1">
      <alignment horizontal="center" vertical="center"/>
    </xf>
    <xf numFmtId="0" fontId="2" fillId="0" borderId="217" xfId="0" applyFont="1" applyBorder="1" applyAlignment="1">
      <alignment horizontal="center" vertical="center" wrapText="1"/>
    </xf>
    <xf numFmtId="0" fontId="2" fillId="0" borderId="20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201" xfId="0" applyFont="1" applyBorder="1" applyAlignment="1">
      <alignment horizontal="distributed" vertical="center" wrapText="1"/>
    </xf>
    <xf numFmtId="0" fontId="2" fillId="0" borderId="22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212" xfId="0" applyFont="1" applyBorder="1" applyAlignment="1">
      <alignment horizontal="distributed" vertical="center" wrapText="1"/>
    </xf>
    <xf numFmtId="0" fontId="2" fillId="0" borderId="231" xfId="0" applyFont="1" applyBorder="1" applyAlignment="1">
      <alignment horizontal="distributed" vertical="center" wrapText="1"/>
    </xf>
    <xf numFmtId="0" fontId="2" fillId="0" borderId="232" xfId="0" applyFont="1" applyBorder="1" applyAlignment="1">
      <alignment horizontal="distributed" vertical="center" wrapText="1"/>
    </xf>
    <xf numFmtId="0" fontId="2" fillId="0" borderId="233" xfId="0" applyFont="1" applyBorder="1" applyAlignment="1">
      <alignment horizontal="distributed" vertical="center" wrapText="1"/>
    </xf>
    <xf numFmtId="0" fontId="4" fillId="0" borderId="216" xfId="0" applyFont="1" applyBorder="1" applyAlignment="1">
      <alignment horizontal="center" vertical="center" wrapText="1"/>
    </xf>
    <xf numFmtId="0" fontId="4" fillId="0" borderId="234" xfId="0" applyFont="1" applyBorder="1" applyAlignment="1">
      <alignment horizontal="center" vertical="center" wrapText="1"/>
    </xf>
    <xf numFmtId="0" fontId="2" fillId="0" borderId="208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28" xfId="0" applyFont="1" applyBorder="1" applyAlignment="1">
      <alignment horizontal="distributed" vertical="center" wrapText="1"/>
    </xf>
    <xf numFmtId="0" fontId="4" fillId="0" borderId="2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1" xfId="0" applyFont="1" applyBorder="1" applyAlignment="1">
      <alignment horizontal="center" vertical="center" wrapText="1"/>
    </xf>
    <xf numFmtId="0" fontId="4" fillId="0" borderId="2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8" xfId="0" applyFont="1" applyBorder="1" applyAlignment="1">
      <alignment horizontal="distributed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235" xfId="0" applyFont="1" applyBorder="1" applyAlignment="1">
      <alignment horizontal="center" vertical="center"/>
    </xf>
    <xf numFmtId="0" fontId="2" fillId="0" borderId="228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24" xfId="0" applyFont="1" applyBorder="1" applyAlignment="1">
      <alignment horizontal="distributed" vertical="center" wrapText="1"/>
    </xf>
    <xf numFmtId="0" fontId="2" fillId="0" borderId="236" xfId="0" applyFont="1" applyBorder="1" applyAlignment="1">
      <alignment horizontal="distributed" vertical="center" wrapText="1"/>
    </xf>
    <xf numFmtId="0" fontId="2" fillId="0" borderId="203" xfId="0" applyFont="1" applyBorder="1" applyAlignment="1">
      <alignment horizontal="distributed" vertical="center" wrapText="1"/>
    </xf>
    <xf numFmtId="0" fontId="2" fillId="0" borderId="237" xfId="0" applyFont="1" applyBorder="1" applyAlignment="1">
      <alignment horizontal="distributed" vertical="center" wrapText="1"/>
    </xf>
    <xf numFmtId="0" fontId="4" fillId="0" borderId="238" xfId="0" applyFont="1" applyBorder="1" applyAlignment="1">
      <alignment horizontal="center" vertical="center" wrapText="1"/>
    </xf>
    <xf numFmtId="0" fontId="4" fillId="0" borderId="2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40" xfId="0" applyFont="1" applyBorder="1" applyAlignment="1">
      <alignment horizontal="center" vertical="center" wrapText="1"/>
    </xf>
    <xf numFmtId="0" fontId="4" fillId="0" borderId="193" xfId="0" applyFont="1" applyBorder="1" applyAlignment="1">
      <alignment horizontal="center" vertical="center" wrapText="1"/>
    </xf>
    <xf numFmtId="0" fontId="2" fillId="0" borderId="204" xfId="0" applyFont="1" applyBorder="1" applyAlignment="1">
      <alignment horizontal="distributed" vertical="center" wrapText="1"/>
    </xf>
    <xf numFmtId="0" fontId="2" fillId="0" borderId="241" xfId="0" applyFont="1" applyBorder="1" applyAlignment="1">
      <alignment horizontal="distributed" vertical="center" wrapText="1"/>
    </xf>
    <xf numFmtId="0" fontId="5" fillId="0" borderId="235" xfId="63" applyFont="1" applyBorder="1" applyAlignment="1">
      <alignment horizontal="distributed" vertical="center" wrapText="1"/>
      <protection/>
    </xf>
    <xf numFmtId="0" fontId="32" fillId="0" borderId="198" xfId="63" applyFont="1" applyBorder="1" applyAlignment="1">
      <alignment horizontal="distributed" vertical="center" wrapText="1"/>
      <protection/>
    </xf>
    <xf numFmtId="0" fontId="32" fillId="0" borderId="242" xfId="63" applyFont="1" applyBorder="1" applyAlignment="1">
      <alignment horizontal="distributed" vertical="center" wrapText="1"/>
      <protection/>
    </xf>
    <xf numFmtId="0" fontId="5" fillId="0" borderId="235" xfId="63" applyFont="1" applyBorder="1" applyAlignment="1">
      <alignment horizontal="center" vertical="center" wrapText="1"/>
      <protection/>
    </xf>
    <xf numFmtId="0" fontId="5" fillId="0" borderId="198" xfId="63" applyFont="1" applyBorder="1" applyAlignment="1">
      <alignment horizontal="center" vertical="center" wrapText="1"/>
      <protection/>
    </xf>
    <xf numFmtId="0" fontId="5" fillId="0" borderId="242" xfId="63" applyFont="1" applyBorder="1" applyAlignment="1">
      <alignment horizontal="center" vertical="center" wrapText="1"/>
      <protection/>
    </xf>
    <xf numFmtId="0" fontId="32" fillId="0" borderId="235" xfId="63" applyFont="1" applyBorder="1" applyAlignment="1">
      <alignment horizontal="center" vertical="center" wrapText="1"/>
      <protection/>
    </xf>
    <xf numFmtId="0" fontId="32" fillId="0" borderId="198" xfId="63" applyFont="1" applyBorder="1" applyAlignment="1">
      <alignment horizontal="center" vertical="center" wrapText="1"/>
      <protection/>
    </xf>
    <xf numFmtId="0" fontId="32" fillId="0" borderId="242" xfId="63" applyFont="1" applyBorder="1" applyAlignment="1">
      <alignment horizontal="center" vertical="center" wrapText="1"/>
      <protection/>
    </xf>
    <xf numFmtId="0" fontId="30" fillId="0" borderId="235" xfId="64" applyFont="1" applyBorder="1" applyAlignment="1">
      <alignment horizontal="center" vertical="center" wrapText="1"/>
      <protection/>
    </xf>
    <xf numFmtId="0" fontId="30" fillId="0" borderId="198" xfId="64" applyFont="1" applyBorder="1" applyAlignment="1">
      <alignment horizontal="center" vertical="center" wrapText="1"/>
      <protection/>
    </xf>
    <xf numFmtId="0" fontId="30" fillId="0" borderId="242" xfId="64" applyFont="1" applyBorder="1" applyAlignment="1">
      <alignment horizontal="center" vertical="center" wrapText="1"/>
      <protection/>
    </xf>
    <xf numFmtId="0" fontId="29" fillId="0" borderId="243" xfId="64" applyFont="1" applyBorder="1" applyAlignment="1">
      <alignment horizontal="center" vertical="center" textRotation="255" wrapText="1"/>
      <protection/>
    </xf>
    <xf numFmtId="0" fontId="29" fillId="0" borderId="244" xfId="64" applyFont="1" applyBorder="1" applyAlignment="1">
      <alignment horizontal="center" vertical="center" textRotation="255" wrapText="1"/>
      <protection/>
    </xf>
    <xf numFmtId="0" fontId="29" fillId="0" borderId="25" xfId="64" applyNumberFormat="1" applyFont="1" applyBorder="1" applyAlignment="1">
      <alignment horizontal="center" vertical="center"/>
      <protection/>
    </xf>
    <xf numFmtId="0" fontId="29" fillId="0" borderId="68" xfId="64" applyNumberFormat="1" applyFont="1" applyBorder="1" applyAlignment="1">
      <alignment horizontal="center" vertical="center" wrapText="1"/>
      <protection/>
    </xf>
    <xf numFmtId="0" fontId="29" fillId="0" borderId="168" xfId="64" applyNumberFormat="1" applyFont="1" applyBorder="1" applyAlignment="1">
      <alignment horizontal="center" vertical="center" wrapText="1"/>
      <protection/>
    </xf>
    <xf numFmtId="0" fontId="29" fillId="0" borderId="152" xfId="64" applyNumberFormat="1" applyFont="1" applyBorder="1" applyAlignment="1">
      <alignment horizontal="center" vertical="center"/>
      <protection/>
    </xf>
    <xf numFmtId="0" fontId="29" fillId="0" borderId="153" xfId="64" applyNumberFormat="1" applyFont="1" applyBorder="1" applyAlignment="1">
      <alignment horizontal="center" vertical="center"/>
      <protection/>
    </xf>
    <xf numFmtId="0" fontId="29" fillId="0" borderId="245" xfId="64" applyFont="1" applyBorder="1" applyAlignment="1">
      <alignment horizontal="center" vertical="center" textRotation="255"/>
      <protection/>
    </xf>
    <xf numFmtId="0" fontId="29" fillId="0" borderId="128" xfId="64" applyFont="1" applyBorder="1" applyAlignment="1">
      <alignment horizontal="center" vertical="center" textRotation="255"/>
      <protection/>
    </xf>
    <xf numFmtId="0" fontId="29" fillId="0" borderId="193" xfId="64" applyFont="1" applyBorder="1" applyAlignment="1">
      <alignment horizontal="center" vertical="center" textRotation="255"/>
      <protection/>
    </xf>
    <xf numFmtId="0" fontId="29" fillId="0" borderId="38" xfId="64" applyNumberFormat="1" applyFont="1" applyBorder="1" applyAlignment="1">
      <alignment horizontal="center" vertical="center" textRotation="255"/>
      <protection/>
    </xf>
    <xf numFmtId="0" fontId="29" fillId="0" borderId="128" xfId="64" applyNumberFormat="1" applyFont="1" applyBorder="1" applyAlignment="1">
      <alignment horizontal="center" vertical="center" textRotation="255"/>
      <protection/>
    </xf>
    <xf numFmtId="0" fontId="29" fillId="0" borderId="193" xfId="64" applyNumberFormat="1" applyFont="1" applyBorder="1" applyAlignment="1">
      <alignment horizontal="center" vertical="center" textRotation="255"/>
      <protection/>
    </xf>
    <xf numFmtId="0" fontId="29" fillId="0" borderId="178" xfId="64" applyNumberFormat="1" applyFont="1" applyBorder="1" applyAlignment="1">
      <alignment horizontal="left" vertical="center" wrapText="1"/>
      <protection/>
    </xf>
    <xf numFmtId="0" fontId="29" fillId="0" borderId="168" xfId="64" applyNumberFormat="1" applyFont="1" applyBorder="1" applyAlignment="1">
      <alignment horizontal="left" vertical="center" wrapText="1"/>
      <protection/>
    </xf>
    <xf numFmtId="0" fontId="29" fillId="0" borderId="178" xfId="64" applyNumberFormat="1" applyFont="1" applyBorder="1" applyAlignment="1">
      <alignment horizontal="left" vertical="center"/>
      <protection/>
    </xf>
    <xf numFmtId="0" fontId="29" fillId="0" borderId="168" xfId="64" applyNumberFormat="1" applyFont="1" applyBorder="1" applyAlignment="1">
      <alignment horizontal="left" vertical="center"/>
      <protection/>
    </xf>
    <xf numFmtId="0" fontId="29" fillId="0" borderId="25" xfId="64" applyFont="1" applyBorder="1" applyAlignment="1">
      <alignment horizontal="center" vertical="center"/>
      <protection/>
    </xf>
    <xf numFmtId="3" fontId="32" fillId="0" borderId="235" xfId="63" applyNumberFormat="1" applyFont="1" applyBorder="1" applyAlignment="1">
      <alignment horizontal="center" vertical="center" wrapText="1"/>
      <protection/>
    </xf>
    <xf numFmtId="3" fontId="32" fillId="0" borderId="198" xfId="63" applyNumberFormat="1" applyFont="1" applyBorder="1" applyAlignment="1">
      <alignment horizontal="center" vertical="center" wrapText="1"/>
      <protection/>
    </xf>
    <xf numFmtId="3" fontId="32" fillId="0" borderId="242" xfId="63" applyNumberFormat="1" applyFont="1" applyBorder="1" applyAlignment="1">
      <alignment horizontal="center" vertical="center" wrapText="1"/>
      <protection/>
    </xf>
    <xf numFmtId="0" fontId="29" fillId="0" borderId="13" xfId="64" applyFont="1" applyBorder="1" applyAlignment="1">
      <alignment horizontal="center" vertical="center" shrinkToFit="1"/>
      <protection/>
    </xf>
    <xf numFmtId="0" fontId="29" fillId="0" borderId="79" xfId="64" applyFont="1" applyBorder="1" applyAlignment="1">
      <alignment horizontal="center" vertical="center" shrinkToFit="1"/>
      <protection/>
    </xf>
    <xf numFmtId="0" fontId="29" fillId="0" borderId="38" xfId="64" applyFont="1" applyBorder="1" applyAlignment="1">
      <alignment horizontal="center" vertical="center" shrinkToFit="1"/>
      <protection/>
    </xf>
    <xf numFmtId="0" fontId="29" fillId="0" borderId="81" xfId="64" applyFont="1" applyBorder="1" applyAlignment="1">
      <alignment horizontal="center" vertical="center" shrinkToFit="1"/>
      <protection/>
    </xf>
    <xf numFmtId="0" fontId="29" fillId="0" borderId="0" xfId="64" applyFont="1" applyBorder="1" applyAlignment="1">
      <alignment horizontal="center" vertical="center" shrinkToFit="1"/>
      <protection/>
    </xf>
    <xf numFmtId="0" fontId="29" fillId="0" borderId="128" xfId="64" applyFont="1" applyBorder="1" applyAlignment="1">
      <alignment horizontal="center" vertical="center" shrinkToFit="1"/>
      <protection/>
    </xf>
    <xf numFmtId="0" fontId="29" fillId="0" borderId="90" xfId="64" applyFont="1" applyBorder="1" applyAlignment="1">
      <alignment horizontal="center" vertical="center" shrinkToFit="1"/>
      <protection/>
    </xf>
    <xf numFmtId="0" fontId="29" fillId="0" borderId="80" xfId="64" applyFont="1" applyBorder="1" applyAlignment="1">
      <alignment horizontal="center" vertical="center" shrinkToFit="1"/>
      <protection/>
    </xf>
    <xf numFmtId="0" fontId="29" fillId="0" borderId="193" xfId="64" applyFont="1" applyBorder="1" applyAlignment="1">
      <alignment horizontal="center" vertical="center" shrinkToFit="1"/>
      <protection/>
    </xf>
    <xf numFmtId="0" fontId="29" fillId="0" borderId="13" xfId="64" applyNumberFormat="1" applyFont="1" applyBorder="1" applyAlignment="1">
      <alignment horizontal="center" vertical="center"/>
      <protection/>
    </xf>
    <xf numFmtId="0" fontId="29" fillId="0" borderId="79" xfId="64" applyNumberFormat="1" applyFont="1" applyBorder="1" applyAlignment="1">
      <alignment horizontal="center" vertical="center"/>
      <protection/>
    </xf>
    <xf numFmtId="0" fontId="29" fillId="0" borderId="38" xfId="64" applyNumberFormat="1" applyFont="1" applyBorder="1" applyAlignment="1">
      <alignment horizontal="center" vertical="center"/>
      <protection/>
    </xf>
    <xf numFmtId="0" fontId="29" fillId="0" borderId="81" xfId="64" applyNumberFormat="1" applyFont="1" applyBorder="1" applyAlignment="1">
      <alignment horizontal="center" vertical="center"/>
      <protection/>
    </xf>
    <xf numFmtId="0" fontId="29" fillId="0" borderId="0" xfId="64" applyNumberFormat="1" applyFont="1" applyBorder="1" applyAlignment="1">
      <alignment horizontal="center" vertical="center"/>
      <protection/>
    </xf>
    <xf numFmtId="0" fontId="29" fillId="0" borderId="128" xfId="64" applyNumberFormat="1" applyFont="1" applyBorder="1" applyAlignment="1">
      <alignment horizontal="center" vertical="center"/>
      <protection/>
    </xf>
    <xf numFmtId="0" fontId="29" fillId="0" borderId="90" xfId="64" applyNumberFormat="1" applyFont="1" applyBorder="1" applyAlignment="1">
      <alignment horizontal="center" vertical="center"/>
      <protection/>
    </xf>
    <xf numFmtId="0" fontId="29" fillId="0" borderId="80" xfId="64" applyNumberFormat="1" applyFont="1" applyBorder="1" applyAlignment="1">
      <alignment horizontal="center" vertical="center"/>
      <protection/>
    </xf>
    <xf numFmtId="0" fontId="29" fillId="0" borderId="193" xfId="64" applyNumberFormat="1" applyFont="1" applyBorder="1" applyAlignment="1">
      <alignment horizontal="center" vertical="center"/>
      <protection/>
    </xf>
    <xf numFmtId="0" fontId="29" fillId="0" borderId="13" xfId="64" applyNumberFormat="1" applyFont="1" applyBorder="1" applyAlignment="1">
      <alignment horizontal="center" vertical="center" textRotation="255"/>
      <protection/>
    </xf>
    <xf numFmtId="0" fontId="29" fillId="0" borderId="81" xfId="64" applyNumberFormat="1" applyFont="1" applyBorder="1" applyAlignment="1">
      <alignment horizontal="center" vertical="center" textRotation="255"/>
      <protection/>
    </xf>
    <xf numFmtId="0" fontId="29" fillId="0" borderId="90" xfId="64" applyNumberFormat="1" applyFont="1" applyBorder="1" applyAlignment="1">
      <alignment horizontal="center" vertical="center" textRotation="255"/>
      <protection/>
    </xf>
    <xf numFmtId="0" fontId="29" fillId="0" borderId="194" xfId="64" applyFont="1" applyBorder="1" applyAlignment="1">
      <alignment horizontal="center" vertical="center" textRotation="255"/>
      <protection/>
    </xf>
    <xf numFmtId="0" fontId="29" fillId="0" borderId="81" xfId="64" applyFont="1" applyBorder="1" applyAlignment="1">
      <alignment horizontal="center" vertical="center" textRotation="255"/>
      <protection/>
    </xf>
    <xf numFmtId="0" fontId="29" fillId="0" borderId="90" xfId="64" applyFont="1" applyBorder="1" applyAlignment="1">
      <alignment horizontal="center" vertical="center" textRotation="255"/>
      <protection/>
    </xf>
    <xf numFmtId="0" fontId="29" fillId="0" borderId="25" xfId="64" applyFont="1" applyBorder="1" applyAlignment="1">
      <alignment horizontal="center" vertical="center" wrapText="1"/>
      <protection/>
    </xf>
    <xf numFmtId="0" fontId="29" fillId="0" borderId="235" xfId="64" applyFont="1" applyBorder="1" applyAlignment="1">
      <alignment horizontal="center" vertical="center" shrinkToFit="1"/>
      <protection/>
    </xf>
    <xf numFmtId="0" fontId="29" fillId="0" borderId="198" xfId="64" applyFont="1" applyBorder="1" applyAlignment="1">
      <alignment horizontal="center" vertical="center" shrinkToFit="1"/>
      <protection/>
    </xf>
    <xf numFmtId="0" fontId="29" fillId="0" borderId="242" xfId="64" applyFont="1" applyBorder="1" applyAlignment="1">
      <alignment horizontal="center" vertical="center" shrinkToFit="1"/>
      <protection/>
    </xf>
    <xf numFmtId="0" fontId="29" fillId="0" borderId="81" xfId="64" applyFont="1" applyBorder="1" applyAlignment="1">
      <alignment horizontal="center" vertical="center" textRotation="255" wrapText="1"/>
      <protection/>
    </xf>
    <xf numFmtId="0" fontId="29" fillId="0" borderId="90" xfId="64" applyFont="1" applyBorder="1" applyAlignment="1">
      <alignment horizontal="center" vertical="center" textRotation="255" wrapText="1"/>
      <protection/>
    </xf>
    <xf numFmtId="0" fontId="29" fillId="0" borderId="167" xfId="64" applyNumberFormat="1" applyFont="1" applyBorder="1" applyAlignment="1">
      <alignment horizontal="left" vertical="center" wrapText="1"/>
      <protection/>
    </xf>
    <xf numFmtId="0" fontId="29" fillId="0" borderId="151" xfId="64" applyNumberFormat="1" applyFont="1" applyBorder="1" applyAlignment="1">
      <alignment horizontal="center" vertical="center"/>
      <protection/>
    </xf>
    <xf numFmtId="0" fontId="29" fillId="0" borderId="246" xfId="64" applyNumberFormat="1" applyFont="1" applyBorder="1" applyAlignment="1">
      <alignment horizontal="center" vertical="center" textRotation="255"/>
      <protection/>
    </xf>
    <xf numFmtId="0" fontId="29" fillId="0" borderId="247" xfId="64" applyNumberFormat="1" applyFont="1" applyBorder="1" applyAlignment="1">
      <alignment horizontal="center" vertical="center" textRotation="255"/>
      <protection/>
    </xf>
    <xf numFmtId="0" fontId="29" fillId="0" borderId="167" xfId="64" applyNumberFormat="1" applyFont="1" applyBorder="1" applyAlignment="1">
      <alignment horizontal="left" vertical="center"/>
      <protection/>
    </xf>
    <xf numFmtId="0" fontId="29" fillId="0" borderId="167" xfId="64" applyNumberFormat="1" applyFont="1" applyBorder="1" applyAlignment="1">
      <alignment horizontal="center" vertical="center" wrapText="1"/>
      <protection/>
    </xf>
    <xf numFmtId="0" fontId="29" fillId="0" borderId="68" xfId="64" applyNumberFormat="1" applyFont="1" applyBorder="1" applyAlignment="1">
      <alignment horizontal="center" vertical="center"/>
      <protection/>
    </xf>
    <xf numFmtId="0" fontId="29" fillId="0" borderId="168" xfId="64" applyNumberFormat="1" applyFont="1" applyBorder="1" applyAlignment="1">
      <alignment horizontal="center" vertical="center"/>
      <protection/>
    </xf>
    <xf numFmtId="0" fontId="29" fillId="0" borderId="178" xfId="64" applyNumberFormat="1" applyFont="1" applyBorder="1" applyAlignment="1">
      <alignment horizontal="center" vertical="center"/>
      <protection/>
    </xf>
    <xf numFmtId="0" fontId="29" fillId="0" borderId="128" xfId="64" applyFont="1" applyBorder="1" applyAlignment="1">
      <alignment horizontal="center" vertical="center" textRotation="255" wrapText="1"/>
      <protection/>
    </xf>
    <xf numFmtId="0" fontId="29" fillId="0" borderId="193" xfId="64" applyFont="1" applyBorder="1" applyAlignment="1">
      <alignment horizontal="center" vertical="center" textRotation="255" wrapText="1"/>
      <protection/>
    </xf>
    <xf numFmtId="0" fontId="29" fillId="0" borderId="38" xfId="64" applyFont="1" applyBorder="1" applyAlignment="1">
      <alignment horizontal="center" vertical="center" textRotation="255" wrapText="1"/>
      <protection/>
    </xf>
    <xf numFmtId="0" fontId="29" fillId="0" borderId="167" xfId="64" applyNumberFormat="1" applyFont="1" applyBorder="1" applyAlignment="1">
      <alignment horizontal="center" vertical="center"/>
      <protection/>
    </xf>
    <xf numFmtId="0" fontId="29" fillId="0" borderId="13" xfId="64" applyFont="1" applyBorder="1" applyAlignment="1">
      <alignment horizontal="center" vertical="center" textRotation="255" wrapText="1"/>
      <protection/>
    </xf>
    <xf numFmtId="0" fontId="29" fillId="0" borderId="248" xfId="64" applyNumberFormat="1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別紙３　H18申告所得税表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4 法人税表貼り付け用エクスポートデータ" xfId="62"/>
    <cellStyle name="標準_2-2" xfId="63"/>
    <cellStyle name="標準_別紙３　H18申告所得税表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tabSelected="1" zoomScale="85" zoomScaleNormal="85" zoomScaleSheetLayoutView="100" zoomScalePageLayoutView="0" workbookViewId="0" topLeftCell="A1">
      <selection activeCell="L1" sqref="L1"/>
    </sheetView>
  </sheetViews>
  <sheetFormatPr defaultColWidth="5.875" defaultRowHeight="13.5"/>
  <cols>
    <col min="1" max="2" width="5.625" style="1" customWidth="1"/>
    <col min="3" max="3" width="20.50390625" style="1" bestFit="1" customWidth="1"/>
    <col min="4" max="4" width="12.125" style="1" customWidth="1"/>
    <col min="5" max="5" width="3.00390625" style="1" bestFit="1" customWidth="1"/>
    <col min="6" max="7" width="12.00390625" style="1" customWidth="1"/>
    <col min="8" max="8" width="3.00390625" style="1" bestFit="1" customWidth="1"/>
    <col min="9" max="11" width="13.00390625" style="1" customWidth="1"/>
    <col min="12" max="12" width="4.125" style="1" customWidth="1"/>
    <col min="13" max="16384" width="5.875" style="1" customWidth="1"/>
  </cols>
  <sheetData>
    <row r="1" spans="1:12" ht="18" customHeight="1">
      <c r="A1" s="396" t="s">
        <v>255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1" t="s">
        <v>259</v>
      </c>
    </row>
    <row r="2" spans="1:11" ht="12" thickBot="1">
      <c r="A2" s="6" t="s">
        <v>86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9.5" customHeight="1">
      <c r="A3" s="394" t="s">
        <v>62</v>
      </c>
      <c r="B3" s="375"/>
      <c r="C3" s="376"/>
      <c r="D3" s="389" t="s">
        <v>64</v>
      </c>
      <c r="E3" s="390"/>
      <c r="F3" s="390"/>
      <c r="G3" s="391"/>
      <c r="H3" s="374" t="s">
        <v>63</v>
      </c>
      <c r="I3" s="375"/>
      <c r="J3" s="376"/>
      <c r="K3" s="397" t="s">
        <v>58</v>
      </c>
    </row>
    <row r="4" spans="1:11" ht="20.25" customHeight="1">
      <c r="A4" s="395"/>
      <c r="B4" s="378"/>
      <c r="C4" s="379"/>
      <c r="D4" s="12" t="s">
        <v>4</v>
      </c>
      <c r="E4" s="401" t="s">
        <v>65</v>
      </c>
      <c r="F4" s="402"/>
      <c r="G4" s="403"/>
      <c r="H4" s="377"/>
      <c r="I4" s="378"/>
      <c r="J4" s="379"/>
      <c r="K4" s="398"/>
    </row>
    <row r="5" spans="1:11" s="42" customFormat="1" ht="11.25" customHeight="1">
      <c r="A5" s="43"/>
      <c r="B5" s="84"/>
      <c r="C5" s="44"/>
      <c r="D5" s="46" t="s">
        <v>6</v>
      </c>
      <c r="E5" s="45"/>
      <c r="F5" s="56" t="s">
        <v>101</v>
      </c>
      <c r="G5" s="53" t="s">
        <v>6</v>
      </c>
      <c r="H5" s="45"/>
      <c r="I5" s="55" t="s">
        <v>102</v>
      </c>
      <c r="J5" s="49" t="s">
        <v>8</v>
      </c>
      <c r="K5" s="48" t="s">
        <v>8</v>
      </c>
    </row>
    <row r="6" spans="1:11" ht="21" customHeight="1">
      <c r="A6" s="387" t="s">
        <v>84</v>
      </c>
      <c r="B6" s="385" t="s">
        <v>83</v>
      </c>
      <c r="C6" s="386"/>
      <c r="D6" s="60">
        <v>10767</v>
      </c>
      <c r="E6" s="85" t="s">
        <v>97</v>
      </c>
      <c r="F6" s="63">
        <v>1076</v>
      </c>
      <c r="G6" s="64">
        <v>1958</v>
      </c>
      <c r="H6" s="85" t="s">
        <v>98</v>
      </c>
      <c r="I6" s="69">
        <v>-1488988</v>
      </c>
      <c r="J6" s="70">
        <v>34575445</v>
      </c>
      <c r="K6" s="71">
        <v>2983757</v>
      </c>
    </row>
    <row r="7" spans="1:11" ht="21" customHeight="1">
      <c r="A7" s="388"/>
      <c r="B7" s="399" t="s">
        <v>32</v>
      </c>
      <c r="C7" s="400"/>
      <c r="D7" s="61">
        <v>613</v>
      </c>
      <c r="E7" s="85" t="s">
        <v>97</v>
      </c>
      <c r="F7" s="65">
        <v>371</v>
      </c>
      <c r="G7" s="66">
        <v>852</v>
      </c>
      <c r="H7" s="85" t="s">
        <v>98</v>
      </c>
      <c r="I7" s="72">
        <v>-315890</v>
      </c>
      <c r="J7" s="73">
        <v>1494681</v>
      </c>
      <c r="K7" s="74">
        <v>50119</v>
      </c>
    </row>
    <row r="8" spans="1:11" s="7" customFormat="1" ht="21" customHeight="1">
      <c r="A8" s="388"/>
      <c r="B8" s="383" t="s">
        <v>31</v>
      </c>
      <c r="C8" s="384"/>
      <c r="D8" s="62">
        <v>11380</v>
      </c>
      <c r="E8" s="85" t="s">
        <v>97</v>
      </c>
      <c r="F8" s="67">
        <v>1447</v>
      </c>
      <c r="G8" s="68">
        <v>2810</v>
      </c>
      <c r="H8" s="85" t="s">
        <v>98</v>
      </c>
      <c r="I8" s="75">
        <v>-1804878</v>
      </c>
      <c r="J8" s="76">
        <v>36070126</v>
      </c>
      <c r="K8" s="77">
        <v>3033876</v>
      </c>
    </row>
    <row r="9" spans="1:11" ht="21" customHeight="1">
      <c r="A9" s="380" t="s">
        <v>33</v>
      </c>
      <c r="B9" s="381"/>
      <c r="C9" s="382"/>
      <c r="D9" s="15">
        <v>8</v>
      </c>
      <c r="E9" s="85"/>
      <c r="F9" s="78"/>
      <c r="G9" s="16">
        <v>38</v>
      </c>
      <c r="H9" s="85"/>
      <c r="I9" s="78"/>
      <c r="J9" s="17">
        <v>37124</v>
      </c>
      <c r="K9" s="18">
        <v>1195</v>
      </c>
    </row>
    <row r="10" spans="1:11" ht="21" customHeight="1">
      <c r="A10" s="380" t="s">
        <v>35</v>
      </c>
      <c r="B10" s="381"/>
      <c r="C10" s="382"/>
      <c r="D10" s="19">
        <v>64</v>
      </c>
      <c r="E10" s="85"/>
      <c r="F10" s="78"/>
      <c r="G10" s="20">
        <v>1089</v>
      </c>
      <c r="H10" s="85"/>
      <c r="I10" s="78"/>
      <c r="J10" s="21">
        <v>3684117</v>
      </c>
      <c r="K10" s="22">
        <v>202332</v>
      </c>
    </row>
    <row r="11" spans="1:11" ht="21" customHeight="1">
      <c r="A11" s="380" t="s">
        <v>36</v>
      </c>
      <c r="B11" s="381"/>
      <c r="C11" s="382"/>
      <c r="D11" s="19">
        <v>19970</v>
      </c>
      <c r="E11" s="85" t="s">
        <v>97</v>
      </c>
      <c r="F11" s="50">
        <v>376</v>
      </c>
      <c r="G11" s="20">
        <v>12970</v>
      </c>
      <c r="H11" s="85" t="s">
        <v>98</v>
      </c>
      <c r="I11" s="37">
        <v>-280952</v>
      </c>
      <c r="J11" s="21">
        <v>98197912</v>
      </c>
      <c r="K11" s="22">
        <v>9273629</v>
      </c>
    </row>
    <row r="12" spans="1:11" ht="21" customHeight="1">
      <c r="A12" s="380" t="s">
        <v>37</v>
      </c>
      <c r="B12" s="381"/>
      <c r="C12" s="382"/>
      <c r="D12" s="19">
        <v>17123</v>
      </c>
      <c r="E12" s="85"/>
      <c r="F12" s="79"/>
      <c r="G12" s="20">
        <v>6115</v>
      </c>
      <c r="H12" s="85"/>
      <c r="I12" s="78"/>
      <c r="J12" s="21">
        <v>99049130</v>
      </c>
      <c r="K12" s="22">
        <v>3427399</v>
      </c>
    </row>
    <row r="13" spans="1:11" ht="21" customHeight="1">
      <c r="A13" s="380" t="s">
        <v>38</v>
      </c>
      <c r="B13" s="381"/>
      <c r="C13" s="382"/>
      <c r="D13" s="19">
        <v>39</v>
      </c>
      <c r="E13" s="85" t="s">
        <v>97</v>
      </c>
      <c r="F13" s="50">
        <v>19</v>
      </c>
      <c r="G13" s="20">
        <v>48</v>
      </c>
      <c r="H13" s="85" t="s">
        <v>97</v>
      </c>
      <c r="I13" s="37">
        <v>-26938</v>
      </c>
      <c r="J13" s="21">
        <v>222564</v>
      </c>
      <c r="K13" s="22">
        <v>38568</v>
      </c>
    </row>
    <row r="14" spans="1:11" ht="21" customHeight="1">
      <c r="A14" s="380" t="s">
        <v>39</v>
      </c>
      <c r="B14" s="381"/>
      <c r="C14" s="382"/>
      <c r="D14" s="19">
        <v>352</v>
      </c>
      <c r="E14" s="85"/>
      <c r="F14" s="79"/>
      <c r="G14" s="20">
        <v>985</v>
      </c>
      <c r="H14" s="85"/>
      <c r="I14" s="78"/>
      <c r="J14" s="21">
        <v>1932252</v>
      </c>
      <c r="K14" s="22">
        <v>119176</v>
      </c>
    </row>
    <row r="15" spans="1:11" ht="21" customHeight="1">
      <c r="A15" s="380" t="s">
        <v>40</v>
      </c>
      <c r="B15" s="381"/>
      <c r="C15" s="382"/>
      <c r="D15" s="19">
        <v>8692</v>
      </c>
      <c r="E15" s="85"/>
      <c r="F15" s="79"/>
      <c r="G15" s="20">
        <v>9700</v>
      </c>
      <c r="H15" s="85"/>
      <c r="I15" s="78"/>
      <c r="J15" s="21">
        <v>22831679</v>
      </c>
      <c r="K15" s="22">
        <v>592450</v>
      </c>
    </row>
    <row r="16" spans="1:11" ht="21" customHeight="1">
      <c r="A16" s="369" t="s">
        <v>41</v>
      </c>
      <c r="B16" s="404"/>
      <c r="C16" s="405"/>
      <c r="D16" s="81"/>
      <c r="E16" s="85"/>
      <c r="F16" s="80"/>
      <c r="G16" s="82"/>
      <c r="H16" s="85" t="s">
        <v>98</v>
      </c>
      <c r="I16" s="36">
        <v>-838271</v>
      </c>
      <c r="J16" s="29">
        <v>545121</v>
      </c>
      <c r="K16" s="83"/>
    </row>
    <row r="17" spans="1:11" s="7" customFormat="1" ht="21" customHeight="1">
      <c r="A17" s="406" t="s">
        <v>66</v>
      </c>
      <c r="B17" s="407"/>
      <c r="C17" s="407"/>
      <c r="D17" s="30">
        <f>SUM(D8:D16)</f>
        <v>57628</v>
      </c>
      <c r="E17" s="86"/>
      <c r="F17" s="51">
        <f>SUM(F8:F16)</f>
        <v>1842</v>
      </c>
      <c r="G17" s="54">
        <f>SUM(G8:G16)</f>
        <v>33755</v>
      </c>
      <c r="H17" s="86" t="s">
        <v>97</v>
      </c>
      <c r="I17" s="38">
        <v>-2951038</v>
      </c>
      <c r="J17" s="31">
        <v>262570024</v>
      </c>
      <c r="K17" s="32">
        <v>16688624</v>
      </c>
    </row>
    <row r="18" spans="1:11" ht="21" customHeight="1">
      <c r="A18" s="408" t="s">
        <v>43</v>
      </c>
      <c r="B18" s="409"/>
      <c r="C18" s="409"/>
      <c r="D18" s="33">
        <v>85</v>
      </c>
      <c r="E18" s="85" t="s">
        <v>97</v>
      </c>
      <c r="F18" s="50">
        <v>32</v>
      </c>
      <c r="G18" s="20">
        <v>136</v>
      </c>
      <c r="H18" s="85" t="s">
        <v>98</v>
      </c>
      <c r="I18" s="113"/>
      <c r="J18" s="21">
        <v>1227941</v>
      </c>
      <c r="K18" s="22">
        <v>308711</v>
      </c>
    </row>
    <row r="19" spans="1:11" ht="21" customHeight="1">
      <c r="A19" s="371" t="s">
        <v>44</v>
      </c>
      <c r="B19" s="372"/>
      <c r="C19" s="372"/>
      <c r="D19" s="33">
        <v>2564</v>
      </c>
      <c r="E19" s="85" t="s">
        <v>97</v>
      </c>
      <c r="F19" s="50">
        <v>84</v>
      </c>
      <c r="G19" s="20">
        <v>539</v>
      </c>
      <c r="H19" s="85" t="s">
        <v>98</v>
      </c>
      <c r="I19" s="78"/>
      <c r="J19" s="21">
        <v>37554144</v>
      </c>
      <c r="K19" s="22">
        <v>5270629</v>
      </c>
    </row>
    <row r="20" spans="1:11" ht="21" customHeight="1">
      <c r="A20" s="371" t="s">
        <v>85</v>
      </c>
      <c r="B20" s="372"/>
      <c r="C20" s="372"/>
      <c r="D20" s="33">
        <v>179</v>
      </c>
      <c r="E20" s="85"/>
      <c r="F20" s="78"/>
      <c r="G20" s="20">
        <v>407</v>
      </c>
      <c r="H20" s="85"/>
      <c r="I20" s="78"/>
      <c r="J20" s="21">
        <v>31078215</v>
      </c>
      <c r="K20" s="22">
        <v>2286700</v>
      </c>
    </row>
    <row r="21" spans="1:11" ht="21" customHeight="1">
      <c r="A21" s="371" t="s">
        <v>46</v>
      </c>
      <c r="B21" s="372"/>
      <c r="C21" s="372"/>
      <c r="D21" s="33" t="s">
        <v>118</v>
      </c>
      <c r="E21" s="85" t="s">
        <v>97</v>
      </c>
      <c r="F21" s="50" t="s">
        <v>118</v>
      </c>
      <c r="G21" s="20">
        <v>2</v>
      </c>
      <c r="H21" s="85" t="s">
        <v>98</v>
      </c>
      <c r="I21" s="78"/>
      <c r="J21" s="21">
        <v>982</v>
      </c>
      <c r="K21" s="22" t="s">
        <v>118</v>
      </c>
    </row>
    <row r="22" spans="1:11" ht="21" customHeight="1" thickBot="1">
      <c r="A22" s="373" t="s">
        <v>47</v>
      </c>
      <c r="B22" s="370"/>
      <c r="C22" s="370"/>
      <c r="D22" s="34">
        <v>51</v>
      </c>
      <c r="E22" s="87"/>
      <c r="F22" s="114"/>
      <c r="G22" s="23">
        <v>110</v>
      </c>
      <c r="H22" s="87"/>
      <c r="I22" s="114"/>
      <c r="J22" s="24">
        <v>741494</v>
      </c>
      <c r="K22" s="25">
        <v>9717</v>
      </c>
    </row>
    <row r="23" spans="1:11" s="7" customFormat="1" ht="24" customHeight="1" thickBot="1" thickTop="1">
      <c r="A23" s="392" t="s">
        <v>67</v>
      </c>
      <c r="B23" s="393"/>
      <c r="C23" s="393"/>
      <c r="D23" s="35">
        <f>SUM(D17:D22)</f>
        <v>60507</v>
      </c>
      <c r="E23" s="88"/>
      <c r="F23" s="52">
        <f>SUM(F17:F22)</f>
        <v>1958</v>
      </c>
      <c r="G23" s="26">
        <f>SUM(G17:G22)</f>
        <v>34949</v>
      </c>
      <c r="H23" s="88" t="s">
        <v>97</v>
      </c>
      <c r="I23" s="39">
        <f>SUM(I17:I22)</f>
        <v>-2951038</v>
      </c>
      <c r="J23" s="27">
        <v>333172801</v>
      </c>
      <c r="K23" s="28">
        <f>SUM(K17:K22)</f>
        <v>24564381</v>
      </c>
    </row>
    <row r="24" spans="1:11" ht="11.25">
      <c r="A24" s="6" t="s">
        <v>114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1.25">
      <c r="A25" s="6" t="s">
        <v>119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1.25">
      <c r="A26" s="6" t="s">
        <v>120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1.25">
      <c r="A27" s="6" t="s">
        <v>100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sheetProtection/>
  <mergeCells count="25">
    <mergeCell ref="A21:C21"/>
    <mergeCell ref="A22:C22"/>
    <mergeCell ref="A15:C15"/>
    <mergeCell ref="A16:C16"/>
    <mergeCell ref="A17:C17"/>
    <mergeCell ref="A18:C18"/>
    <mergeCell ref="A23:C23"/>
    <mergeCell ref="A3:C4"/>
    <mergeCell ref="A1:K1"/>
    <mergeCell ref="A9:C9"/>
    <mergeCell ref="A10:C10"/>
    <mergeCell ref="K3:K4"/>
    <mergeCell ref="B7:C7"/>
    <mergeCell ref="E4:G4"/>
    <mergeCell ref="A19:C19"/>
    <mergeCell ref="A20:C20"/>
    <mergeCell ref="H3:J4"/>
    <mergeCell ref="A12:C12"/>
    <mergeCell ref="A13:C13"/>
    <mergeCell ref="A14:C14"/>
    <mergeCell ref="A11:C11"/>
    <mergeCell ref="B8:C8"/>
    <mergeCell ref="B6:C6"/>
    <mergeCell ref="A6:A8"/>
    <mergeCell ref="D3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  <headerFooter alignWithMargins="0">
    <oddHeader>&amp;R&amp;"ＭＳ Ｐゴシック,太字"&amp;9沖縄国税事務所　申告所得税3　（H18）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5.625" style="1" customWidth="1"/>
    <col min="2" max="2" width="17.625" style="1" customWidth="1"/>
    <col min="3" max="3" width="3.625" style="1" customWidth="1"/>
    <col min="4" max="4" width="8.625" style="1" customWidth="1"/>
    <col min="5" max="5" width="3.625" style="1" customWidth="1"/>
    <col min="6" max="6" width="8.625" style="1" customWidth="1"/>
    <col min="7" max="7" width="3.625" style="1" customWidth="1"/>
    <col min="8" max="8" width="8.625" style="1" customWidth="1"/>
    <col min="9" max="9" width="3.625" style="1" customWidth="1"/>
    <col min="10" max="10" width="8.625" style="1" customWidth="1"/>
    <col min="11" max="11" width="3.625" style="1" customWidth="1"/>
    <col min="12" max="12" width="8.625" style="1" customWidth="1"/>
    <col min="13" max="16384" width="5.875" style="1" customWidth="1"/>
  </cols>
  <sheetData>
    <row r="1" spans="1:12" ht="12" thickBot="1">
      <c r="A1" s="6" t="s">
        <v>99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3.5" customHeight="1">
      <c r="A2" s="421" t="s">
        <v>87</v>
      </c>
      <c r="B2" s="422"/>
      <c r="C2" s="410" t="s">
        <v>68</v>
      </c>
      <c r="D2" s="410"/>
      <c r="E2" s="410"/>
      <c r="F2" s="410"/>
      <c r="G2" s="410"/>
      <c r="H2" s="410"/>
      <c r="I2" s="410"/>
      <c r="J2" s="410"/>
      <c r="K2" s="410"/>
      <c r="L2" s="411"/>
    </row>
    <row r="3" spans="1:12" ht="18" customHeight="1">
      <c r="A3" s="423"/>
      <c r="B3" s="424"/>
      <c r="C3" s="414" t="s">
        <v>103</v>
      </c>
      <c r="D3" s="415"/>
      <c r="E3" s="419" t="s">
        <v>104</v>
      </c>
      <c r="F3" s="420"/>
      <c r="G3" s="414" t="s">
        <v>105</v>
      </c>
      <c r="H3" s="415"/>
      <c r="I3" s="414" t="s">
        <v>115</v>
      </c>
      <c r="J3" s="415"/>
      <c r="K3" s="403" t="s">
        <v>116</v>
      </c>
      <c r="L3" s="416"/>
    </row>
    <row r="4" spans="1:12" s="5" customFormat="1" ht="11.25" customHeight="1">
      <c r="A4" s="57"/>
      <c r="B4" s="59"/>
      <c r="C4" s="116"/>
      <c r="D4" s="47" t="s">
        <v>6</v>
      </c>
      <c r="E4" s="116"/>
      <c r="F4" s="47" t="s">
        <v>6</v>
      </c>
      <c r="G4" s="116"/>
      <c r="H4" s="47" t="s">
        <v>6</v>
      </c>
      <c r="I4" s="116"/>
      <c r="J4" s="47" t="s">
        <v>6</v>
      </c>
      <c r="K4" s="115"/>
      <c r="L4" s="179" t="s">
        <v>6</v>
      </c>
    </row>
    <row r="5" spans="1:12" ht="21" customHeight="1">
      <c r="A5" s="412" t="s">
        <v>69</v>
      </c>
      <c r="B5" s="417" t="s">
        <v>70</v>
      </c>
      <c r="C5" s="97" t="s">
        <v>59</v>
      </c>
      <c r="D5" s="170">
        <v>818</v>
      </c>
      <c r="E5" s="97" t="s">
        <v>59</v>
      </c>
      <c r="F5" s="170">
        <v>855</v>
      </c>
      <c r="G5" s="97" t="s">
        <v>59</v>
      </c>
      <c r="H5" s="170">
        <v>916</v>
      </c>
      <c r="I5" s="97" t="s">
        <v>59</v>
      </c>
      <c r="J5" s="170">
        <v>1063</v>
      </c>
      <c r="K5" s="90" t="s">
        <v>59</v>
      </c>
      <c r="L5" s="180">
        <v>1076</v>
      </c>
    </row>
    <row r="6" spans="1:12" ht="24" customHeight="1">
      <c r="A6" s="413"/>
      <c r="B6" s="418"/>
      <c r="C6" s="120"/>
      <c r="D6" s="170">
        <f>11024+1828</f>
        <v>12852</v>
      </c>
      <c r="E6" s="120"/>
      <c r="F6" s="170">
        <f>10812+1786</f>
        <v>12598</v>
      </c>
      <c r="G6" s="120"/>
      <c r="H6" s="170">
        <f>11205+1904</f>
        <v>13109</v>
      </c>
      <c r="I6" s="120"/>
      <c r="J6" s="170">
        <f>11436+2013</f>
        <v>13449</v>
      </c>
      <c r="K6" s="121"/>
      <c r="L6" s="180">
        <v>12725</v>
      </c>
    </row>
    <row r="7" spans="1:12" ht="21" customHeight="1">
      <c r="A7" s="413"/>
      <c r="B7" s="417" t="s">
        <v>32</v>
      </c>
      <c r="C7" s="97" t="s">
        <v>59</v>
      </c>
      <c r="D7" s="170">
        <v>235</v>
      </c>
      <c r="E7" s="97" t="s">
        <v>59</v>
      </c>
      <c r="F7" s="170">
        <v>279</v>
      </c>
      <c r="G7" s="97" t="s">
        <v>59</v>
      </c>
      <c r="H7" s="170">
        <v>302</v>
      </c>
      <c r="I7" s="97" t="s">
        <v>59</v>
      </c>
      <c r="J7" s="170">
        <v>356</v>
      </c>
      <c r="K7" s="90" t="s">
        <v>59</v>
      </c>
      <c r="L7" s="180">
        <v>371</v>
      </c>
    </row>
    <row r="8" spans="1:12" ht="24" customHeight="1">
      <c r="A8" s="413"/>
      <c r="B8" s="418"/>
      <c r="C8" s="120"/>
      <c r="D8" s="170">
        <f>600+777</f>
        <v>1377</v>
      </c>
      <c r="E8" s="120"/>
      <c r="F8" s="170">
        <f>688+719</f>
        <v>1407</v>
      </c>
      <c r="G8" s="120"/>
      <c r="H8" s="170">
        <f>667+802</f>
        <v>1469</v>
      </c>
      <c r="I8" s="120"/>
      <c r="J8" s="170">
        <f>639+818</f>
        <v>1457</v>
      </c>
      <c r="K8" s="121"/>
      <c r="L8" s="180">
        <v>1465</v>
      </c>
    </row>
    <row r="9" spans="1:12" s="7" customFormat="1" ht="21" customHeight="1">
      <c r="A9" s="413"/>
      <c r="B9" s="427" t="s">
        <v>31</v>
      </c>
      <c r="C9" s="100" t="s">
        <v>59</v>
      </c>
      <c r="D9" s="174">
        <v>1053</v>
      </c>
      <c r="E9" s="100" t="s">
        <v>59</v>
      </c>
      <c r="F9" s="174">
        <v>1134</v>
      </c>
      <c r="G9" s="100" t="s">
        <v>59</v>
      </c>
      <c r="H9" s="174">
        <v>1218</v>
      </c>
      <c r="I9" s="100" t="s">
        <v>59</v>
      </c>
      <c r="J9" s="174">
        <v>1419</v>
      </c>
      <c r="K9" s="108" t="s">
        <v>59</v>
      </c>
      <c r="L9" s="181">
        <v>1447</v>
      </c>
    </row>
    <row r="10" spans="1:12" s="7" customFormat="1" ht="24" customHeight="1">
      <c r="A10" s="413"/>
      <c r="B10" s="428"/>
      <c r="C10" s="102"/>
      <c r="D10" s="171">
        <f>11624+2605</f>
        <v>14229</v>
      </c>
      <c r="E10" s="102"/>
      <c r="F10" s="171">
        <f>11500+2505</f>
        <v>14005</v>
      </c>
      <c r="G10" s="102"/>
      <c r="H10" s="171">
        <f>11872+2706</f>
        <v>14578</v>
      </c>
      <c r="I10" s="102"/>
      <c r="J10" s="171">
        <f>12075+2831</f>
        <v>14906</v>
      </c>
      <c r="K10" s="93"/>
      <c r="L10" s="182">
        <v>14190</v>
      </c>
    </row>
    <row r="11" spans="1:12" ht="24" customHeight="1">
      <c r="A11" s="380" t="s">
        <v>33</v>
      </c>
      <c r="B11" s="382"/>
      <c r="C11" s="103"/>
      <c r="D11" s="117">
        <f>16+43</f>
        <v>59</v>
      </c>
      <c r="E11" s="103"/>
      <c r="F11" s="117">
        <f>20+37</f>
        <v>57</v>
      </c>
      <c r="G11" s="103"/>
      <c r="H11" s="117">
        <f>11+42</f>
        <v>53</v>
      </c>
      <c r="I11" s="103"/>
      <c r="J11" s="117">
        <f>4+49</f>
        <v>53</v>
      </c>
      <c r="K11" s="94"/>
      <c r="L11" s="183">
        <v>46</v>
      </c>
    </row>
    <row r="12" spans="1:12" ht="24" customHeight="1">
      <c r="A12" s="380" t="s">
        <v>35</v>
      </c>
      <c r="B12" s="382"/>
      <c r="C12" s="103"/>
      <c r="D12" s="117">
        <f>28+1108</f>
        <v>1136</v>
      </c>
      <c r="E12" s="103"/>
      <c r="F12" s="117">
        <f>47+1105</f>
        <v>1152</v>
      </c>
      <c r="G12" s="103"/>
      <c r="H12" s="117">
        <f>31+1120</f>
        <v>1151</v>
      </c>
      <c r="I12" s="103"/>
      <c r="J12" s="117">
        <f>45+1180</f>
        <v>1225</v>
      </c>
      <c r="K12" s="94"/>
      <c r="L12" s="183">
        <v>1153</v>
      </c>
    </row>
    <row r="13" spans="1:12" ht="21" customHeight="1">
      <c r="A13" s="380" t="s">
        <v>36</v>
      </c>
      <c r="B13" s="382"/>
      <c r="C13" s="101" t="s">
        <v>59</v>
      </c>
      <c r="D13" s="175">
        <v>298</v>
      </c>
      <c r="E13" s="101" t="s">
        <v>59</v>
      </c>
      <c r="F13" s="175">
        <v>305</v>
      </c>
      <c r="G13" s="101" t="s">
        <v>59</v>
      </c>
      <c r="H13" s="175">
        <v>300</v>
      </c>
      <c r="I13" s="101" t="s">
        <v>59</v>
      </c>
      <c r="J13" s="175">
        <v>302</v>
      </c>
      <c r="K13" s="91" t="s">
        <v>59</v>
      </c>
      <c r="L13" s="184">
        <v>376</v>
      </c>
    </row>
    <row r="14" spans="1:12" ht="24" customHeight="1">
      <c r="A14" s="380"/>
      <c r="B14" s="382"/>
      <c r="C14" s="98"/>
      <c r="D14" s="40">
        <f>15937+11235</f>
        <v>27172</v>
      </c>
      <c r="E14" s="98"/>
      <c r="F14" s="40">
        <f>16286+11372</f>
        <v>27658</v>
      </c>
      <c r="G14" s="98"/>
      <c r="H14" s="40">
        <f>17400+11891</f>
        <v>29291</v>
      </c>
      <c r="I14" s="98"/>
      <c r="J14" s="40">
        <f>19564+12854</f>
        <v>32418</v>
      </c>
      <c r="K14" s="92"/>
      <c r="L14" s="185">
        <v>32940</v>
      </c>
    </row>
    <row r="15" spans="1:12" ht="24" customHeight="1">
      <c r="A15" s="380" t="s">
        <v>37</v>
      </c>
      <c r="B15" s="382"/>
      <c r="C15" s="103"/>
      <c r="D15" s="117">
        <f>15099+4863</f>
        <v>19962</v>
      </c>
      <c r="E15" s="103"/>
      <c r="F15" s="117">
        <f>15283+5063</f>
        <v>20346</v>
      </c>
      <c r="G15" s="103"/>
      <c r="H15" s="117">
        <f>15912+5433</f>
        <v>21345</v>
      </c>
      <c r="I15" s="103"/>
      <c r="J15" s="117">
        <f>16667+6011</f>
        <v>22678</v>
      </c>
      <c r="K15" s="94"/>
      <c r="L15" s="183">
        <v>23238</v>
      </c>
    </row>
    <row r="16" spans="1:12" ht="21" customHeight="1">
      <c r="A16" s="437" t="s">
        <v>88</v>
      </c>
      <c r="B16" s="438"/>
      <c r="C16" s="101" t="s">
        <v>59</v>
      </c>
      <c r="D16" s="175">
        <v>18</v>
      </c>
      <c r="E16" s="101" t="s">
        <v>59</v>
      </c>
      <c r="F16" s="175">
        <v>20</v>
      </c>
      <c r="G16" s="101" t="s">
        <v>59</v>
      </c>
      <c r="H16" s="175">
        <v>23</v>
      </c>
      <c r="I16" s="101" t="s">
        <v>59</v>
      </c>
      <c r="J16" s="175">
        <v>20</v>
      </c>
      <c r="K16" s="91" t="s">
        <v>59</v>
      </c>
      <c r="L16" s="184">
        <v>19</v>
      </c>
    </row>
    <row r="17" spans="1:12" ht="24" customHeight="1">
      <c r="A17" s="437"/>
      <c r="B17" s="438"/>
      <c r="C17" s="98"/>
      <c r="D17" s="40">
        <f>33+50</f>
        <v>83</v>
      </c>
      <c r="E17" s="98"/>
      <c r="F17" s="40">
        <f>48+57</f>
        <v>105</v>
      </c>
      <c r="G17" s="98"/>
      <c r="H17" s="40">
        <f>37+43</f>
        <v>80</v>
      </c>
      <c r="I17" s="98"/>
      <c r="J17" s="40">
        <f>48+62</f>
        <v>110</v>
      </c>
      <c r="K17" s="92"/>
      <c r="L17" s="185">
        <v>87</v>
      </c>
    </row>
    <row r="18" spans="1:12" ht="24" customHeight="1">
      <c r="A18" s="437" t="s">
        <v>89</v>
      </c>
      <c r="B18" s="438"/>
      <c r="C18" s="103"/>
      <c r="D18" s="117">
        <f>353+1091</f>
        <v>1444</v>
      </c>
      <c r="E18" s="103"/>
      <c r="F18" s="117">
        <f>400+1008</f>
        <v>1408</v>
      </c>
      <c r="G18" s="103"/>
      <c r="H18" s="117">
        <f>353+1084</f>
        <v>1437</v>
      </c>
      <c r="I18" s="103"/>
      <c r="J18" s="117">
        <f>428+1047</f>
        <v>1475</v>
      </c>
      <c r="K18" s="94"/>
      <c r="L18" s="183">
        <v>1337</v>
      </c>
    </row>
    <row r="19" spans="1:12" ht="24" customHeight="1">
      <c r="A19" s="425" t="s">
        <v>90</v>
      </c>
      <c r="B19" s="426"/>
      <c r="C19" s="118"/>
      <c r="D19" s="119">
        <f>3385+6648</f>
        <v>10033</v>
      </c>
      <c r="E19" s="118"/>
      <c r="F19" s="119">
        <f>3716+7110</f>
        <v>10826</v>
      </c>
      <c r="G19" s="118"/>
      <c r="H19" s="119">
        <f>4833+7600</f>
        <v>12433</v>
      </c>
      <c r="I19" s="118"/>
      <c r="J19" s="40">
        <f>7938+9335</f>
        <v>17273</v>
      </c>
      <c r="K19" s="90"/>
      <c r="L19" s="185">
        <v>18392</v>
      </c>
    </row>
    <row r="20" spans="1:12" s="7" customFormat="1" ht="21" customHeight="1">
      <c r="A20" s="441" t="s">
        <v>91</v>
      </c>
      <c r="B20" s="442"/>
      <c r="C20" s="95" t="s">
        <v>59</v>
      </c>
      <c r="D20" s="176">
        <v>1369</v>
      </c>
      <c r="E20" s="95" t="s">
        <v>59</v>
      </c>
      <c r="F20" s="176">
        <v>1459</v>
      </c>
      <c r="G20" s="95" t="s">
        <v>59</v>
      </c>
      <c r="H20" s="176">
        <v>1541</v>
      </c>
      <c r="I20" s="95" t="s">
        <v>59</v>
      </c>
      <c r="J20" s="176">
        <v>1741</v>
      </c>
      <c r="K20" s="105" t="s">
        <v>59</v>
      </c>
      <c r="L20" s="186">
        <v>1842</v>
      </c>
    </row>
    <row r="21" spans="1:12" s="7" customFormat="1" ht="24" customHeight="1">
      <c r="A21" s="443"/>
      <c r="B21" s="444"/>
      <c r="C21" s="96"/>
      <c r="D21" s="172">
        <f>46475+27643</f>
        <v>74118</v>
      </c>
      <c r="E21" s="96"/>
      <c r="F21" s="172">
        <f>47300+28257</f>
        <v>75557</v>
      </c>
      <c r="G21" s="96"/>
      <c r="H21" s="172">
        <f>50449+29919</f>
        <v>80368</v>
      </c>
      <c r="I21" s="96"/>
      <c r="J21" s="172">
        <f>56769+33369</f>
        <v>90138</v>
      </c>
      <c r="K21" s="106"/>
      <c r="L21" s="187">
        <v>91383</v>
      </c>
    </row>
    <row r="22" spans="1:12" ht="21" customHeight="1">
      <c r="A22" s="429" t="s">
        <v>92</v>
      </c>
      <c r="B22" s="430"/>
      <c r="C22" s="90" t="s">
        <v>59</v>
      </c>
      <c r="D22" s="177">
        <v>13</v>
      </c>
      <c r="E22" s="97" t="s">
        <v>59</v>
      </c>
      <c r="F22" s="177">
        <v>1</v>
      </c>
      <c r="G22" s="97" t="s">
        <v>59</v>
      </c>
      <c r="H22" s="177">
        <v>8</v>
      </c>
      <c r="I22" s="97" t="s">
        <v>59</v>
      </c>
      <c r="J22" s="177">
        <v>16</v>
      </c>
      <c r="K22" s="90" t="s">
        <v>59</v>
      </c>
      <c r="L22" s="188">
        <v>32</v>
      </c>
    </row>
    <row r="23" spans="1:12" ht="24" customHeight="1">
      <c r="A23" s="431"/>
      <c r="B23" s="432"/>
      <c r="C23" s="92"/>
      <c r="D23" s="40">
        <f>61+102</f>
        <v>163</v>
      </c>
      <c r="E23" s="98"/>
      <c r="F23" s="40">
        <f>41+110</f>
        <v>151</v>
      </c>
      <c r="G23" s="98"/>
      <c r="H23" s="40">
        <f>74+100</f>
        <v>174</v>
      </c>
      <c r="I23" s="98"/>
      <c r="J23" s="40">
        <f>76+128</f>
        <v>204</v>
      </c>
      <c r="K23" s="92"/>
      <c r="L23" s="185">
        <v>221</v>
      </c>
    </row>
    <row r="24" spans="1:12" ht="21" customHeight="1">
      <c r="A24" s="439" t="s">
        <v>93</v>
      </c>
      <c r="B24" s="440"/>
      <c r="C24" s="90" t="s">
        <v>59</v>
      </c>
      <c r="D24" s="170">
        <v>17</v>
      </c>
      <c r="E24" s="97" t="s">
        <v>59</v>
      </c>
      <c r="F24" s="170">
        <v>7</v>
      </c>
      <c r="G24" s="97" t="s">
        <v>59</v>
      </c>
      <c r="H24" s="170">
        <v>35</v>
      </c>
      <c r="I24" s="97" t="s">
        <v>59</v>
      </c>
      <c r="J24" s="170">
        <v>44</v>
      </c>
      <c r="K24" s="90" t="s">
        <v>59</v>
      </c>
      <c r="L24" s="180">
        <v>84</v>
      </c>
    </row>
    <row r="25" spans="1:12" ht="24" customHeight="1">
      <c r="A25" s="431"/>
      <c r="B25" s="432"/>
      <c r="C25" s="92"/>
      <c r="D25" s="40">
        <f>1975+379</f>
        <v>2354</v>
      </c>
      <c r="E25" s="98"/>
      <c r="F25" s="40">
        <f>1883+380</f>
        <v>2263</v>
      </c>
      <c r="G25" s="98"/>
      <c r="H25" s="40">
        <f>2245+486</f>
        <v>2731</v>
      </c>
      <c r="I25" s="98"/>
      <c r="J25" s="40">
        <f>2419+490</f>
        <v>2909</v>
      </c>
      <c r="K25" s="92"/>
      <c r="L25" s="185">
        <v>3103</v>
      </c>
    </row>
    <row r="26" spans="1:12" ht="24" customHeight="1">
      <c r="A26" s="431" t="s">
        <v>107</v>
      </c>
      <c r="B26" s="432"/>
      <c r="C26" s="92"/>
      <c r="D26" s="40">
        <f>24+52</f>
        <v>76</v>
      </c>
      <c r="E26" s="98"/>
      <c r="F26" s="40">
        <f>113+299</f>
        <v>412</v>
      </c>
      <c r="G26" s="98"/>
      <c r="H26" s="40">
        <f>154+421</f>
        <v>575</v>
      </c>
      <c r="I26" s="98"/>
      <c r="J26" s="40">
        <f>255+591</f>
        <v>846</v>
      </c>
      <c r="K26" s="92"/>
      <c r="L26" s="185">
        <v>586</v>
      </c>
    </row>
    <row r="27" spans="1:12" ht="21" customHeight="1">
      <c r="A27" s="439" t="s">
        <v>94</v>
      </c>
      <c r="B27" s="440"/>
      <c r="C27" s="90" t="s">
        <v>59</v>
      </c>
      <c r="D27" s="170" t="s">
        <v>122</v>
      </c>
      <c r="E27" s="97" t="s">
        <v>59</v>
      </c>
      <c r="F27" s="170" t="s">
        <v>122</v>
      </c>
      <c r="G27" s="97" t="s">
        <v>59</v>
      </c>
      <c r="H27" s="170" t="s">
        <v>122</v>
      </c>
      <c r="I27" s="97" t="s">
        <v>59</v>
      </c>
      <c r="J27" s="170" t="s">
        <v>122</v>
      </c>
      <c r="K27" s="90" t="s">
        <v>59</v>
      </c>
      <c r="L27" s="180" t="s">
        <v>121</v>
      </c>
    </row>
    <row r="28" spans="1:12" ht="24" customHeight="1">
      <c r="A28" s="431"/>
      <c r="B28" s="432"/>
      <c r="C28" s="92"/>
      <c r="D28" s="40">
        <v>2</v>
      </c>
      <c r="E28" s="98"/>
      <c r="F28" s="40">
        <v>1</v>
      </c>
      <c r="G28" s="98"/>
      <c r="H28" s="40">
        <v>2</v>
      </c>
      <c r="I28" s="98"/>
      <c r="J28" s="40">
        <v>3</v>
      </c>
      <c r="K28" s="92"/>
      <c r="L28" s="185">
        <v>2</v>
      </c>
    </row>
    <row r="29" spans="1:12" ht="24" customHeight="1" thickBot="1">
      <c r="A29" s="433" t="s">
        <v>95</v>
      </c>
      <c r="B29" s="434"/>
      <c r="C29" s="107"/>
      <c r="D29" s="41">
        <f>43+135</f>
        <v>178</v>
      </c>
      <c r="E29" s="99"/>
      <c r="F29" s="41">
        <f>51+95</f>
        <v>146</v>
      </c>
      <c r="G29" s="99"/>
      <c r="H29" s="41">
        <f>37+102</f>
        <v>139</v>
      </c>
      <c r="I29" s="99"/>
      <c r="J29" s="41">
        <f>48+104</f>
        <v>152</v>
      </c>
      <c r="K29" s="107"/>
      <c r="L29" s="189">
        <v>161</v>
      </c>
    </row>
    <row r="30" spans="1:12" s="7" customFormat="1" ht="21" customHeight="1" thickTop="1">
      <c r="A30" s="11"/>
      <c r="B30" s="193"/>
      <c r="C30" s="108" t="s">
        <v>59</v>
      </c>
      <c r="D30" s="178">
        <v>1399</v>
      </c>
      <c r="E30" s="100" t="s">
        <v>59</v>
      </c>
      <c r="F30" s="178">
        <v>1467</v>
      </c>
      <c r="G30" s="100" t="s">
        <v>59</v>
      </c>
      <c r="H30" s="178">
        <v>1584</v>
      </c>
      <c r="I30" s="100" t="s">
        <v>59</v>
      </c>
      <c r="J30" s="178">
        <v>1801</v>
      </c>
      <c r="K30" s="108" t="s">
        <v>59</v>
      </c>
      <c r="L30" s="190">
        <v>1958</v>
      </c>
    </row>
    <row r="31" spans="1:12" s="7" customFormat="1" ht="24" customHeight="1" thickBot="1">
      <c r="A31" s="435" t="s">
        <v>96</v>
      </c>
      <c r="B31" s="436"/>
      <c r="C31" s="9"/>
      <c r="D31" s="173">
        <f>48578+28313</f>
        <v>76891</v>
      </c>
      <c r="E31" s="104"/>
      <c r="F31" s="173">
        <f>49388+29142</f>
        <v>78530</v>
      </c>
      <c r="G31" s="10"/>
      <c r="H31" s="173">
        <f>52959+31030</f>
        <v>83989</v>
      </c>
      <c r="I31" s="10"/>
      <c r="J31" s="173">
        <f>59567+34685</f>
        <v>94252</v>
      </c>
      <c r="K31" s="109"/>
      <c r="L31" s="191">
        <v>95456</v>
      </c>
    </row>
    <row r="32" spans="1:12" ht="11.25">
      <c r="A32" s="6" t="s">
        <v>106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1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1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8"/>
    </row>
  </sheetData>
  <sheetProtection/>
  <mergeCells count="25">
    <mergeCell ref="A22:B23"/>
    <mergeCell ref="B7:B8"/>
    <mergeCell ref="A29:B29"/>
    <mergeCell ref="A31:B31"/>
    <mergeCell ref="A16:B17"/>
    <mergeCell ref="A27:B28"/>
    <mergeCell ref="A26:B26"/>
    <mergeCell ref="A20:B21"/>
    <mergeCell ref="A18:B18"/>
    <mergeCell ref="A24:B25"/>
    <mergeCell ref="A19:B19"/>
    <mergeCell ref="B9:B10"/>
    <mergeCell ref="A13:B14"/>
    <mergeCell ref="A11:B11"/>
    <mergeCell ref="A12:B12"/>
    <mergeCell ref="A15:B15"/>
    <mergeCell ref="C2:L2"/>
    <mergeCell ref="A5:A10"/>
    <mergeCell ref="I3:J3"/>
    <mergeCell ref="K3:L3"/>
    <mergeCell ref="C3:D3"/>
    <mergeCell ref="B5:B6"/>
    <mergeCell ref="E3:F3"/>
    <mergeCell ref="G3:H3"/>
    <mergeCell ref="A2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Ｐゴシック,太字"&amp;9沖縄国税事務所　申告所得税3　（H18）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5.625" style="1" customWidth="1"/>
    <col min="2" max="2" width="17.625" style="1" customWidth="1"/>
    <col min="3" max="3" width="3.00390625" style="1" bestFit="1" customWidth="1"/>
    <col min="4" max="4" width="16.00390625" style="1" bestFit="1" customWidth="1"/>
    <col min="5" max="5" width="3.00390625" style="1" bestFit="1" customWidth="1"/>
    <col min="6" max="6" width="16.00390625" style="1" bestFit="1" customWidth="1"/>
    <col min="7" max="7" width="3.00390625" style="1" bestFit="1" customWidth="1"/>
    <col min="8" max="8" width="16.00390625" style="1" bestFit="1" customWidth="1"/>
    <col min="9" max="9" width="3.00390625" style="1" bestFit="1" customWidth="1"/>
    <col min="10" max="10" width="16.00390625" style="1" bestFit="1" customWidth="1"/>
    <col min="11" max="11" width="3.00390625" style="1" bestFit="1" customWidth="1"/>
    <col min="12" max="12" width="16.00390625" style="1" bestFit="1" customWidth="1"/>
    <col min="13" max="16384" width="5.875" style="1" customWidth="1"/>
  </cols>
  <sheetData>
    <row r="1" spans="1:11" ht="12.75" thickBot="1">
      <c r="A1" s="367" t="s">
        <v>256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13.5" customHeight="1">
      <c r="A2" s="421" t="s">
        <v>71</v>
      </c>
      <c r="B2" s="422"/>
      <c r="C2" s="410" t="s">
        <v>72</v>
      </c>
      <c r="D2" s="410"/>
      <c r="E2" s="410"/>
      <c r="F2" s="410"/>
      <c r="G2" s="410"/>
      <c r="H2" s="410"/>
      <c r="I2" s="410"/>
      <c r="J2" s="410"/>
      <c r="K2" s="410"/>
      <c r="L2" s="411"/>
    </row>
    <row r="3" spans="1:12" ht="15" customHeight="1">
      <c r="A3" s="423"/>
      <c r="B3" s="424"/>
      <c r="C3" s="448" t="s">
        <v>111</v>
      </c>
      <c r="D3" s="449"/>
      <c r="E3" s="448" t="s">
        <v>112</v>
      </c>
      <c r="F3" s="449"/>
      <c r="G3" s="450" t="s">
        <v>113</v>
      </c>
      <c r="H3" s="401"/>
      <c r="I3" s="450" t="s">
        <v>110</v>
      </c>
      <c r="J3" s="401"/>
      <c r="K3" s="445" t="s">
        <v>117</v>
      </c>
      <c r="L3" s="446"/>
    </row>
    <row r="4" spans="1:12" s="5" customFormat="1" ht="11.25" customHeight="1">
      <c r="A4" s="57"/>
      <c r="B4" s="59"/>
      <c r="C4" s="58"/>
      <c r="D4" s="144" t="s">
        <v>108</v>
      </c>
      <c r="E4" s="122"/>
      <c r="F4" s="145" t="s">
        <v>109</v>
      </c>
      <c r="G4" s="122"/>
      <c r="H4" s="145" t="s">
        <v>109</v>
      </c>
      <c r="I4" s="122"/>
      <c r="J4" s="145" t="s">
        <v>109</v>
      </c>
      <c r="K4" s="123"/>
      <c r="L4" s="192" t="s">
        <v>109</v>
      </c>
    </row>
    <row r="5" spans="1:12" ht="21" customHeight="1">
      <c r="A5" s="412" t="s">
        <v>69</v>
      </c>
      <c r="B5" s="417" t="s">
        <v>70</v>
      </c>
      <c r="C5" s="90" t="s">
        <v>59</v>
      </c>
      <c r="D5" s="146">
        <v>-1216962</v>
      </c>
      <c r="E5" s="124" t="s">
        <v>59</v>
      </c>
      <c r="F5" s="146">
        <v>-1198380</v>
      </c>
      <c r="G5" s="124" t="s">
        <v>59</v>
      </c>
      <c r="H5" s="146">
        <v>-1267975</v>
      </c>
      <c r="I5" s="124" t="s">
        <v>59</v>
      </c>
      <c r="J5" s="146">
        <v>-1425601</v>
      </c>
      <c r="K5" s="125" t="s">
        <v>59</v>
      </c>
      <c r="L5" s="157">
        <v>-1488988</v>
      </c>
    </row>
    <row r="6" spans="1:12" ht="24" customHeight="1">
      <c r="A6" s="413"/>
      <c r="B6" s="382"/>
      <c r="C6" s="92"/>
      <c r="D6" s="147">
        <v>34334252</v>
      </c>
      <c r="E6" s="126"/>
      <c r="F6" s="147">
        <v>33857811</v>
      </c>
      <c r="G6" s="126"/>
      <c r="H6" s="147">
        <v>34527886</v>
      </c>
      <c r="I6" s="126"/>
      <c r="J6" s="147">
        <v>35835665</v>
      </c>
      <c r="K6" s="127"/>
      <c r="L6" s="158">
        <v>34575445</v>
      </c>
    </row>
    <row r="7" spans="1:12" ht="21" customHeight="1">
      <c r="A7" s="413"/>
      <c r="B7" s="417" t="s">
        <v>32</v>
      </c>
      <c r="C7" s="90" t="s">
        <v>59</v>
      </c>
      <c r="D7" s="146">
        <v>-267492</v>
      </c>
      <c r="E7" s="124" t="s">
        <v>59</v>
      </c>
      <c r="F7" s="146">
        <v>-330010</v>
      </c>
      <c r="G7" s="124" t="s">
        <v>59</v>
      </c>
      <c r="H7" s="146">
        <v>-276490</v>
      </c>
      <c r="I7" s="124" t="s">
        <v>59</v>
      </c>
      <c r="J7" s="146">
        <v>-319264</v>
      </c>
      <c r="K7" s="125" t="s">
        <v>59</v>
      </c>
      <c r="L7" s="157">
        <v>-315890</v>
      </c>
    </row>
    <row r="8" spans="1:12" ht="24" customHeight="1">
      <c r="A8" s="413"/>
      <c r="B8" s="382"/>
      <c r="C8" s="92"/>
      <c r="D8" s="147">
        <v>1742791</v>
      </c>
      <c r="E8" s="126"/>
      <c r="F8" s="147">
        <v>1973092</v>
      </c>
      <c r="G8" s="126"/>
      <c r="H8" s="147">
        <v>1773981</v>
      </c>
      <c r="I8" s="126"/>
      <c r="J8" s="147">
        <v>1562909</v>
      </c>
      <c r="K8" s="127"/>
      <c r="L8" s="158">
        <v>1494681</v>
      </c>
    </row>
    <row r="9" spans="1:12" s="7" customFormat="1" ht="21" customHeight="1">
      <c r="A9" s="413"/>
      <c r="B9" s="427" t="s">
        <v>31</v>
      </c>
      <c r="C9" s="108" t="s">
        <v>59</v>
      </c>
      <c r="D9" s="148">
        <v>-1484454</v>
      </c>
      <c r="E9" s="128" t="s">
        <v>59</v>
      </c>
      <c r="F9" s="148">
        <v>-1528390</v>
      </c>
      <c r="G9" s="128" t="s">
        <v>59</v>
      </c>
      <c r="H9" s="148">
        <v>-1544465</v>
      </c>
      <c r="I9" s="128" t="s">
        <v>59</v>
      </c>
      <c r="J9" s="148">
        <v>-1744865</v>
      </c>
      <c r="K9" s="129" t="s">
        <v>59</v>
      </c>
      <c r="L9" s="159">
        <v>-1804878</v>
      </c>
    </row>
    <row r="10" spans="1:12" s="7" customFormat="1" ht="24" customHeight="1">
      <c r="A10" s="413"/>
      <c r="B10" s="428"/>
      <c r="C10" s="93"/>
      <c r="D10" s="149">
        <v>36077044</v>
      </c>
      <c r="E10" s="130"/>
      <c r="F10" s="149">
        <v>35830902</v>
      </c>
      <c r="G10" s="130"/>
      <c r="H10" s="149">
        <v>36301867</v>
      </c>
      <c r="I10" s="130"/>
      <c r="J10" s="149">
        <v>37398575</v>
      </c>
      <c r="K10" s="131"/>
      <c r="L10" s="160">
        <v>36070126</v>
      </c>
    </row>
    <row r="11" spans="1:15" ht="24" customHeight="1">
      <c r="A11" s="380" t="s">
        <v>33</v>
      </c>
      <c r="B11" s="417"/>
      <c r="C11" s="92"/>
      <c r="D11" s="150">
        <v>75882</v>
      </c>
      <c r="E11" s="126"/>
      <c r="F11" s="150">
        <v>81452</v>
      </c>
      <c r="G11" s="126"/>
      <c r="H11" s="150">
        <v>63964</v>
      </c>
      <c r="I11" s="126"/>
      <c r="J11" s="150">
        <v>46705</v>
      </c>
      <c r="K11" s="127"/>
      <c r="L11" s="161">
        <v>37124</v>
      </c>
      <c r="O11" s="14"/>
    </row>
    <row r="12" spans="1:12" ht="24" customHeight="1">
      <c r="A12" s="447" t="s">
        <v>35</v>
      </c>
      <c r="B12" s="417"/>
      <c r="C12" s="92"/>
      <c r="D12" s="150">
        <v>1577420</v>
      </c>
      <c r="E12" s="126"/>
      <c r="F12" s="150">
        <v>1909731</v>
      </c>
      <c r="G12" s="126"/>
      <c r="H12" s="150">
        <v>1803341</v>
      </c>
      <c r="I12" s="126"/>
      <c r="J12" s="150">
        <v>3149886</v>
      </c>
      <c r="K12" s="127"/>
      <c r="L12" s="161">
        <v>3684117</v>
      </c>
    </row>
    <row r="13" spans="1:12" ht="21" customHeight="1">
      <c r="A13" s="447" t="s">
        <v>36</v>
      </c>
      <c r="B13" s="417"/>
      <c r="C13" s="90" t="s">
        <v>59</v>
      </c>
      <c r="D13" s="146">
        <v>-252631</v>
      </c>
      <c r="E13" s="124" t="s">
        <v>59</v>
      </c>
      <c r="F13" s="146">
        <v>-264005</v>
      </c>
      <c r="G13" s="124" t="s">
        <v>59</v>
      </c>
      <c r="H13" s="146">
        <v>-278137</v>
      </c>
      <c r="I13" s="124" t="s">
        <v>59</v>
      </c>
      <c r="J13" s="146">
        <v>-206191</v>
      </c>
      <c r="K13" s="125" t="s">
        <v>59</v>
      </c>
      <c r="L13" s="157">
        <v>-280952</v>
      </c>
    </row>
    <row r="14" spans="1:12" ht="24" customHeight="1">
      <c r="A14" s="380"/>
      <c r="B14" s="382"/>
      <c r="C14" s="92"/>
      <c r="D14" s="147">
        <v>87558457</v>
      </c>
      <c r="E14" s="126"/>
      <c r="F14" s="147">
        <v>89138277</v>
      </c>
      <c r="G14" s="126"/>
      <c r="H14" s="147">
        <v>92187343</v>
      </c>
      <c r="I14" s="126"/>
      <c r="J14" s="147">
        <v>97420591</v>
      </c>
      <c r="K14" s="127"/>
      <c r="L14" s="158">
        <v>98197912</v>
      </c>
    </row>
    <row r="15" spans="1:12" ht="24" customHeight="1">
      <c r="A15" s="447" t="s">
        <v>37</v>
      </c>
      <c r="B15" s="417"/>
      <c r="C15" s="92"/>
      <c r="D15" s="150">
        <v>93322101</v>
      </c>
      <c r="E15" s="126"/>
      <c r="F15" s="150">
        <v>93535127</v>
      </c>
      <c r="G15" s="126"/>
      <c r="H15" s="150">
        <v>94384322</v>
      </c>
      <c r="I15" s="126"/>
      <c r="J15" s="150">
        <v>98169845</v>
      </c>
      <c r="K15" s="127"/>
      <c r="L15" s="161">
        <v>99049130</v>
      </c>
    </row>
    <row r="16" spans="1:12" ht="21" customHeight="1">
      <c r="A16" s="451" t="s">
        <v>73</v>
      </c>
      <c r="B16" s="452"/>
      <c r="C16" s="90" t="s">
        <v>59</v>
      </c>
      <c r="D16" s="146">
        <v>-54542</v>
      </c>
      <c r="E16" s="124" t="s">
        <v>59</v>
      </c>
      <c r="F16" s="146">
        <v>-42379</v>
      </c>
      <c r="G16" s="124" t="s">
        <v>59</v>
      </c>
      <c r="H16" s="146">
        <v>-68475</v>
      </c>
      <c r="I16" s="124" t="s">
        <v>59</v>
      </c>
      <c r="J16" s="146">
        <v>-28886</v>
      </c>
      <c r="K16" s="125" t="s">
        <v>59</v>
      </c>
      <c r="L16" s="157">
        <v>-26938</v>
      </c>
    </row>
    <row r="17" spans="1:12" ht="24" customHeight="1">
      <c r="A17" s="437"/>
      <c r="B17" s="438"/>
      <c r="C17" s="92"/>
      <c r="D17" s="147">
        <v>162839</v>
      </c>
      <c r="E17" s="126"/>
      <c r="F17" s="147">
        <v>518420</v>
      </c>
      <c r="G17" s="126"/>
      <c r="H17" s="147">
        <v>237823</v>
      </c>
      <c r="I17" s="126"/>
      <c r="J17" s="147">
        <v>310748</v>
      </c>
      <c r="K17" s="127"/>
      <c r="L17" s="158">
        <v>222564</v>
      </c>
    </row>
    <row r="18" spans="1:12" ht="24" customHeight="1">
      <c r="A18" s="451" t="s">
        <v>74</v>
      </c>
      <c r="B18" s="452"/>
      <c r="C18" s="92"/>
      <c r="D18" s="150">
        <v>2107755</v>
      </c>
      <c r="E18" s="126"/>
      <c r="F18" s="150">
        <v>2212936</v>
      </c>
      <c r="G18" s="126"/>
      <c r="H18" s="150">
        <v>1937313</v>
      </c>
      <c r="I18" s="126"/>
      <c r="J18" s="150">
        <v>2293152</v>
      </c>
      <c r="K18" s="127"/>
      <c r="L18" s="161">
        <v>1932252</v>
      </c>
    </row>
    <row r="19" spans="1:12" ht="24" customHeight="1">
      <c r="A19" s="451" t="s">
        <v>75</v>
      </c>
      <c r="B19" s="452"/>
      <c r="C19" s="92"/>
      <c r="D19" s="150">
        <v>12467951</v>
      </c>
      <c r="E19" s="126"/>
      <c r="F19" s="150">
        <v>13206519</v>
      </c>
      <c r="G19" s="126"/>
      <c r="H19" s="150">
        <v>15210766</v>
      </c>
      <c r="I19" s="126"/>
      <c r="J19" s="150">
        <v>21736604</v>
      </c>
      <c r="K19" s="127"/>
      <c r="L19" s="161">
        <v>22831679</v>
      </c>
    </row>
    <row r="20" spans="1:12" ht="21" customHeight="1">
      <c r="A20" s="451" t="s">
        <v>76</v>
      </c>
      <c r="B20" s="452"/>
      <c r="C20" s="90" t="s">
        <v>59</v>
      </c>
      <c r="D20" s="146">
        <v>-809359</v>
      </c>
      <c r="E20" s="124" t="s">
        <v>59</v>
      </c>
      <c r="F20" s="146">
        <v>-972150</v>
      </c>
      <c r="G20" s="124" t="s">
        <v>59</v>
      </c>
      <c r="H20" s="146">
        <v>-936344</v>
      </c>
      <c r="I20" s="124" t="s">
        <v>59</v>
      </c>
      <c r="J20" s="146">
        <v>-1076413</v>
      </c>
      <c r="K20" s="125" t="s">
        <v>59</v>
      </c>
      <c r="L20" s="157">
        <v>-838271</v>
      </c>
    </row>
    <row r="21" spans="1:12" ht="24" customHeight="1">
      <c r="A21" s="425"/>
      <c r="B21" s="426"/>
      <c r="C21" s="90"/>
      <c r="D21" s="151">
        <v>407420</v>
      </c>
      <c r="E21" s="124"/>
      <c r="F21" s="151">
        <v>478297</v>
      </c>
      <c r="G21" s="124"/>
      <c r="H21" s="151">
        <v>399352</v>
      </c>
      <c r="I21" s="124"/>
      <c r="J21" s="151">
        <v>392960</v>
      </c>
      <c r="K21" s="125"/>
      <c r="L21" s="162">
        <v>545121</v>
      </c>
    </row>
    <row r="22" spans="1:12" s="7" customFormat="1" ht="21" customHeight="1">
      <c r="A22" s="459" t="s">
        <v>82</v>
      </c>
      <c r="B22" s="460"/>
      <c r="C22" s="105" t="s">
        <v>59</v>
      </c>
      <c r="D22" s="152">
        <v>-2600986</v>
      </c>
      <c r="E22" s="132" t="s">
        <v>59</v>
      </c>
      <c r="F22" s="152">
        <v>-2806923</v>
      </c>
      <c r="G22" s="132" t="s">
        <v>59</v>
      </c>
      <c r="H22" s="152">
        <v>-2827420</v>
      </c>
      <c r="I22" s="132" t="s">
        <v>59</v>
      </c>
      <c r="J22" s="152">
        <v>-3056355</v>
      </c>
      <c r="K22" s="133" t="s">
        <v>59</v>
      </c>
      <c r="L22" s="163">
        <v>-2951038</v>
      </c>
    </row>
    <row r="23" spans="1:12" s="7" customFormat="1" ht="24" customHeight="1">
      <c r="A23" s="461"/>
      <c r="B23" s="462"/>
      <c r="C23" s="106"/>
      <c r="D23" s="153">
        <v>233756867</v>
      </c>
      <c r="E23" s="134"/>
      <c r="F23" s="153">
        <v>236911660</v>
      </c>
      <c r="G23" s="134"/>
      <c r="H23" s="153">
        <v>242526091</v>
      </c>
      <c r="I23" s="134"/>
      <c r="J23" s="153">
        <v>260919066</v>
      </c>
      <c r="K23" s="135"/>
      <c r="L23" s="164">
        <v>262570024</v>
      </c>
    </row>
    <row r="24" spans="1:12" ht="21" customHeight="1">
      <c r="A24" s="453" t="s">
        <v>77</v>
      </c>
      <c r="B24" s="454"/>
      <c r="C24" s="110" t="s">
        <v>59</v>
      </c>
      <c r="D24" s="168"/>
      <c r="E24" s="110" t="s">
        <v>59</v>
      </c>
      <c r="F24" s="168"/>
      <c r="G24" s="110" t="s">
        <v>59</v>
      </c>
      <c r="H24" s="168"/>
      <c r="I24" s="110" t="s">
        <v>59</v>
      </c>
      <c r="J24" s="168"/>
      <c r="K24" s="111" t="s">
        <v>59</v>
      </c>
      <c r="L24" s="169"/>
    </row>
    <row r="25" spans="1:12" ht="24" customHeight="1">
      <c r="A25" s="455"/>
      <c r="B25" s="456"/>
      <c r="C25" s="89"/>
      <c r="D25" s="147">
        <v>500682</v>
      </c>
      <c r="E25" s="126"/>
      <c r="F25" s="147">
        <v>374049</v>
      </c>
      <c r="G25" s="126"/>
      <c r="H25" s="147">
        <v>577527</v>
      </c>
      <c r="I25" s="126"/>
      <c r="J25" s="147">
        <v>769246</v>
      </c>
      <c r="K25" s="127"/>
      <c r="L25" s="158">
        <v>1227941</v>
      </c>
    </row>
    <row r="26" spans="1:12" ht="21" customHeight="1">
      <c r="A26" s="455" t="s">
        <v>78</v>
      </c>
      <c r="B26" s="456"/>
      <c r="C26" s="111" t="s">
        <v>59</v>
      </c>
      <c r="D26" s="168"/>
      <c r="E26" s="110" t="s">
        <v>59</v>
      </c>
      <c r="F26" s="168"/>
      <c r="G26" s="110" t="s">
        <v>59</v>
      </c>
      <c r="H26" s="168"/>
      <c r="I26" s="110" t="s">
        <v>59</v>
      </c>
      <c r="J26" s="168"/>
      <c r="K26" s="111" t="s">
        <v>59</v>
      </c>
      <c r="L26" s="169"/>
    </row>
    <row r="27" spans="1:12" ht="24" customHeight="1">
      <c r="A27" s="455"/>
      <c r="B27" s="456"/>
      <c r="C27" s="89"/>
      <c r="D27" s="147">
        <v>29785014</v>
      </c>
      <c r="E27" s="126"/>
      <c r="F27" s="147">
        <v>30414523</v>
      </c>
      <c r="G27" s="126"/>
      <c r="H27" s="147">
        <v>33508218</v>
      </c>
      <c r="I27" s="126"/>
      <c r="J27" s="147">
        <v>35602252</v>
      </c>
      <c r="K27" s="127"/>
      <c r="L27" s="158">
        <v>37554144</v>
      </c>
    </row>
    <row r="28" spans="1:12" ht="24" customHeight="1">
      <c r="A28" s="455" t="s">
        <v>107</v>
      </c>
      <c r="B28" s="456"/>
      <c r="C28" s="89"/>
      <c r="D28" s="150">
        <v>1015492</v>
      </c>
      <c r="E28" s="126"/>
      <c r="F28" s="150">
        <v>1406756</v>
      </c>
      <c r="G28" s="126"/>
      <c r="H28" s="150">
        <v>7069409</v>
      </c>
      <c r="I28" s="126"/>
      <c r="J28" s="150">
        <v>10316781</v>
      </c>
      <c r="K28" s="127"/>
      <c r="L28" s="161">
        <v>31078215</v>
      </c>
    </row>
    <row r="29" spans="1:12" ht="21" customHeight="1">
      <c r="A29" s="455" t="s">
        <v>79</v>
      </c>
      <c r="B29" s="456"/>
      <c r="C29" s="111" t="s">
        <v>59</v>
      </c>
      <c r="D29" s="168"/>
      <c r="E29" s="110" t="s">
        <v>59</v>
      </c>
      <c r="F29" s="168"/>
      <c r="G29" s="110" t="s">
        <v>59</v>
      </c>
      <c r="H29" s="168"/>
      <c r="I29" s="110" t="s">
        <v>59</v>
      </c>
      <c r="J29" s="168"/>
      <c r="K29" s="111" t="s">
        <v>59</v>
      </c>
      <c r="L29" s="169"/>
    </row>
    <row r="30" spans="1:12" ht="24" customHeight="1">
      <c r="A30" s="455"/>
      <c r="B30" s="456"/>
      <c r="C30" s="89"/>
      <c r="D30" s="147">
        <v>2462</v>
      </c>
      <c r="E30" s="126"/>
      <c r="F30" s="147">
        <v>0</v>
      </c>
      <c r="G30" s="126"/>
      <c r="H30" s="147">
        <v>0</v>
      </c>
      <c r="I30" s="126"/>
      <c r="J30" s="147">
        <v>0</v>
      </c>
      <c r="K30" s="127"/>
      <c r="L30" s="158">
        <v>982</v>
      </c>
    </row>
    <row r="31" spans="1:16" ht="24" customHeight="1" thickBot="1">
      <c r="A31" s="463" t="s">
        <v>80</v>
      </c>
      <c r="B31" s="464"/>
      <c r="C31" s="107"/>
      <c r="D31" s="154">
        <v>742053</v>
      </c>
      <c r="E31" s="136"/>
      <c r="F31" s="154">
        <v>1005918</v>
      </c>
      <c r="G31" s="136"/>
      <c r="H31" s="154">
        <v>752245</v>
      </c>
      <c r="I31" s="136"/>
      <c r="J31" s="154">
        <v>661148</v>
      </c>
      <c r="K31" s="137"/>
      <c r="L31" s="165">
        <v>741494</v>
      </c>
      <c r="P31" s="13"/>
    </row>
    <row r="32" spans="1:12" s="7" customFormat="1" ht="21" customHeight="1" thickTop="1">
      <c r="A32" s="457" t="s">
        <v>81</v>
      </c>
      <c r="B32" s="458"/>
      <c r="C32" s="112" t="s">
        <v>59</v>
      </c>
      <c r="D32" s="155">
        <v>2600986</v>
      </c>
      <c r="E32" s="138" t="s">
        <v>59</v>
      </c>
      <c r="F32" s="155">
        <v>2806923</v>
      </c>
      <c r="G32" s="138" t="s">
        <v>59</v>
      </c>
      <c r="H32" s="155">
        <v>2827420</v>
      </c>
      <c r="I32" s="138" t="s">
        <v>59</v>
      </c>
      <c r="J32" s="155">
        <v>3056355</v>
      </c>
      <c r="K32" s="139" t="s">
        <v>59</v>
      </c>
      <c r="L32" s="166">
        <v>-2951038</v>
      </c>
    </row>
    <row r="33" spans="1:12" s="7" customFormat="1" ht="24" customHeight="1" thickBot="1">
      <c r="A33" s="435"/>
      <c r="B33" s="436"/>
      <c r="C33" s="9"/>
      <c r="D33" s="156">
        <v>265802570</v>
      </c>
      <c r="E33" s="140"/>
      <c r="F33" s="156">
        <v>270112906</v>
      </c>
      <c r="G33" s="140"/>
      <c r="H33" s="156">
        <v>284433490</v>
      </c>
      <c r="I33" s="140"/>
      <c r="J33" s="156">
        <v>308268494</v>
      </c>
      <c r="K33" s="141"/>
      <c r="L33" s="167">
        <v>333172801</v>
      </c>
    </row>
    <row r="34" spans="1:12" s="7" customFormat="1" ht="21" customHeight="1">
      <c r="A34" s="6" t="s">
        <v>106</v>
      </c>
      <c r="B34" s="6"/>
      <c r="C34" s="6"/>
      <c r="D34" s="142"/>
      <c r="E34" s="142"/>
      <c r="F34" s="142"/>
      <c r="G34" s="142"/>
      <c r="H34" s="142"/>
      <c r="I34" s="142"/>
      <c r="J34" s="142"/>
      <c r="K34" s="142"/>
      <c r="L34" s="143"/>
    </row>
    <row r="35" spans="1:12" ht="11.25">
      <c r="A35" s="6"/>
      <c r="B35" s="6"/>
      <c r="C35" s="6"/>
      <c r="D35" s="142"/>
      <c r="E35" s="142"/>
      <c r="F35" s="142"/>
      <c r="G35" s="142"/>
      <c r="H35" s="142"/>
      <c r="I35" s="142"/>
      <c r="J35" s="142"/>
      <c r="K35" s="142"/>
      <c r="L35" s="143"/>
    </row>
    <row r="36" spans="1:12" ht="11.25">
      <c r="A36" s="6"/>
      <c r="B36" s="6"/>
      <c r="C36" s="6"/>
      <c r="D36" s="142"/>
      <c r="E36" s="142"/>
      <c r="F36" s="142"/>
      <c r="G36" s="142"/>
      <c r="H36" s="142"/>
      <c r="I36" s="142"/>
      <c r="J36" s="142"/>
      <c r="K36" s="142"/>
      <c r="L36" s="143"/>
    </row>
  </sheetData>
  <sheetProtection/>
  <mergeCells count="26">
    <mergeCell ref="A26:B27"/>
    <mergeCell ref="A19:B19"/>
    <mergeCell ref="A20:B21"/>
    <mergeCell ref="A32:B33"/>
    <mergeCell ref="A29:B30"/>
    <mergeCell ref="A28:B28"/>
    <mergeCell ref="A22:B23"/>
    <mergeCell ref="A31:B31"/>
    <mergeCell ref="B9:B10"/>
    <mergeCell ref="A16:B17"/>
    <mergeCell ref="A18:B18"/>
    <mergeCell ref="A24:B25"/>
    <mergeCell ref="E3:F3"/>
    <mergeCell ref="G3:H3"/>
    <mergeCell ref="B7:B8"/>
    <mergeCell ref="A2:B3"/>
    <mergeCell ref="K3:L3"/>
    <mergeCell ref="C2:L2"/>
    <mergeCell ref="A13:B14"/>
    <mergeCell ref="A15:B15"/>
    <mergeCell ref="A11:B11"/>
    <mergeCell ref="A12:B12"/>
    <mergeCell ref="A5:A10"/>
    <mergeCell ref="C3:D3"/>
    <mergeCell ref="I3:J3"/>
    <mergeCell ref="B5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headerFooter alignWithMargins="0">
    <oddHeader>&amp;R&amp;"ＭＳ Ｐゴシック,太字"&amp;9沖縄国税事務所　申告所得税3　（H18）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96"/>
  <sheetViews>
    <sheetView showOutlineSymbol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6.125" style="195" customWidth="1"/>
    <col min="2" max="2" width="19.125" style="195" customWidth="1"/>
    <col min="3" max="3" width="8.625" style="195" customWidth="1"/>
    <col min="4" max="4" width="3.125" style="195" customWidth="1"/>
    <col min="5" max="5" width="6.375" style="195" customWidth="1"/>
    <col min="6" max="6" width="7.625" style="195" customWidth="1"/>
    <col min="7" max="7" width="3.125" style="195" customWidth="1"/>
    <col min="8" max="8" width="12.00390625" style="195" customWidth="1"/>
    <col min="9" max="9" width="12.75390625" style="195" customWidth="1"/>
    <col min="10" max="10" width="12.125" style="195" customWidth="1"/>
    <col min="11" max="11" width="7.50390625" style="195" customWidth="1"/>
    <col min="12" max="28" width="8.25390625" style="195" customWidth="1"/>
    <col min="29" max="29" width="19.125" style="195" customWidth="1"/>
    <col min="30" max="30" width="7.125" style="195" customWidth="1"/>
    <col min="31" max="31" width="1.37890625" style="195" customWidth="1"/>
    <col min="32" max="16384" width="12.00390625" style="195" customWidth="1"/>
  </cols>
  <sheetData>
    <row r="1" spans="1:97" ht="17.25">
      <c r="A1" s="368" t="s">
        <v>257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</row>
    <row r="2" spans="1:97" ht="15" customHeight="1">
      <c r="A2" s="479" t="s">
        <v>123</v>
      </c>
      <c r="B2" s="479"/>
      <c r="C2" s="522" t="s">
        <v>168</v>
      </c>
      <c r="D2" s="522"/>
      <c r="E2" s="522"/>
      <c r="F2" s="522"/>
      <c r="G2" s="507" t="s">
        <v>124</v>
      </c>
      <c r="H2" s="508"/>
      <c r="I2" s="509"/>
      <c r="J2" s="474" t="s">
        <v>169</v>
      </c>
      <c r="K2" s="494" t="s">
        <v>125</v>
      </c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79" t="s">
        <v>123</v>
      </c>
      <c r="AD2" s="479"/>
      <c r="AE2" s="196"/>
      <c r="AF2" s="197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</row>
    <row r="3" spans="1:97" ht="14.25">
      <c r="A3" s="479"/>
      <c r="B3" s="479"/>
      <c r="C3" s="522"/>
      <c r="D3" s="522"/>
      <c r="E3" s="522"/>
      <c r="F3" s="522"/>
      <c r="G3" s="510"/>
      <c r="H3" s="511"/>
      <c r="I3" s="512"/>
      <c r="J3" s="475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79"/>
      <c r="AD3" s="479"/>
      <c r="AE3" s="196"/>
      <c r="AF3" s="197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</row>
    <row r="4" spans="1:97" ht="14.25" customHeight="1">
      <c r="A4" s="479"/>
      <c r="B4" s="479"/>
      <c r="C4" s="523" t="s">
        <v>126</v>
      </c>
      <c r="D4" s="498" t="s">
        <v>127</v>
      </c>
      <c r="E4" s="499"/>
      <c r="F4" s="500"/>
      <c r="G4" s="510"/>
      <c r="H4" s="511"/>
      <c r="I4" s="512"/>
      <c r="J4" s="475"/>
      <c r="K4" s="471" t="s">
        <v>170</v>
      </c>
      <c r="L4" s="471" t="s">
        <v>171</v>
      </c>
      <c r="M4" s="471" t="s">
        <v>172</v>
      </c>
      <c r="N4" s="471" t="s">
        <v>173</v>
      </c>
      <c r="O4" s="471" t="s">
        <v>174</v>
      </c>
      <c r="P4" s="471" t="s">
        <v>175</v>
      </c>
      <c r="Q4" s="471" t="s">
        <v>176</v>
      </c>
      <c r="R4" s="471" t="s">
        <v>177</v>
      </c>
      <c r="S4" s="471" t="s">
        <v>178</v>
      </c>
      <c r="T4" s="471" t="s">
        <v>179</v>
      </c>
      <c r="U4" s="471" t="s">
        <v>180</v>
      </c>
      <c r="V4" s="471" t="s">
        <v>181</v>
      </c>
      <c r="W4" s="465" t="s">
        <v>182</v>
      </c>
      <c r="X4" s="468" t="s">
        <v>183</v>
      </c>
      <c r="Y4" s="468" t="s">
        <v>184</v>
      </c>
      <c r="Z4" s="468" t="s">
        <v>185</v>
      </c>
      <c r="AA4" s="468" t="s">
        <v>186</v>
      </c>
      <c r="AB4" s="495" t="s">
        <v>187</v>
      </c>
      <c r="AC4" s="479"/>
      <c r="AD4" s="479"/>
      <c r="AE4" s="199"/>
      <c r="AF4" s="197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</row>
    <row r="5" spans="1:97" ht="14.25" customHeight="1">
      <c r="A5" s="479"/>
      <c r="B5" s="479"/>
      <c r="C5" s="524"/>
      <c r="D5" s="501"/>
      <c r="E5" s="502"/>
      <c r="F5" s="503"/>
      <c r="G5" s="510"/>
      <c r="H5" s="511"/>
      <c r="I5" s="512"/>
      <c r="J5" s="475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66"/>
      <c r="X5" s="469"/>
      <c r="Y5" s="469"/>
      <c r="Z5" s="469"/>
      <c r="AA5" s="469"/>
      <c r="AB5" s="496"/>
      <c r="AC5" s="479"/>
      <c r="AD5" s="479"/>
      <c r="AE5" s="199"/>
      <c r="AF5" s="197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</row>
    <row r="6" spans="1:97" ht="14.25" customHeight="1">
      <c r="A6" s="479"/>
      <c r="B6" s="479"/>
      <c r="C6" s="525"/>
      <c r="D6" s="504"/>
      <c r="E6" s="505"/>
      <c r="F6" s="506"/>
      <c r="G6" s="513"/>
      <c r="H6" s="514"/>
      <c r="I6" s="515"/>
      <c r="J6" s="476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67"/>
      <c r="X6" s="470"/>
      <c r="Y6" s="470"/>
      <c r="Z6" s="470"/>
      <c r="AA6" s="470"/>
      <c r="AB6" s="497"/>
      <c r="AC6" s="479"/>
      <c r="AD6" s="479"/>
      <c r="AE6" s="199"/>
      <c r="AF6" s="197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</row>
    <row r="7" spans="1:97" ht="17.25" customHeight="1">
      <c r="A7" s="200"/>
      <c r="B7" s="201"/>
      <c r="C7" s="202" t="s">
        <v>188</v>
      </c>
      <c r="D7" s="203"/>
      <c r="E7" s="204" t="s">
        <v>128</v>
      </c>
      <c r="F7" s="205" t="s">
        <v>128</v>
      </c>
      <c r="G7" s="206"/>
      <c r="H7" s="207" t="s">
        <v>129</v>
      </c>
      <c r="I7" s="208" t="s">
        <v>130</v>
      </c>
      <c r="J7" s="209" t="s">
        <v>130</v>
      </c>
      <c r="K7" s="202" t="s">
        <v>188</v>
      </c>
      <c r="L7" s="205" t="s">
        <v>188</v>
      </c>
      <c r="M7" s="205" t="s">
        <v>188</v>
      </c>
      <c r="N7" s="205" t="s">
        <v>188</v>
      </c>
      <c r="O7" s="205" t="s">
        <v>188</v>
      </c>
      <c r="P7" s="202" t="s">
        <v>188</v>
      </c>
      <c r="Q7" s="202" t="s">
        <v>188</v>
      </c>
      <c r="R7" s="205" t="s">
        <v>188</v>
      </c>
      <c r="S7" s="205" t="s">
        <v>188</v>
      </c>
      <c r="T7" s="205" t="s">
        <v>188</v>
      </c>
      <c r="U7" s="202" t="s">
        <v>188</v>
      </c>
      <c r="V7" s="202" t="s">
        <v>188</v>
      </c>
      <c r="W7" s="205" t="s">
        <v>188</v>
      </c>
      <c r="X7" s="205" t="s">
        <v>188</v>
      </c>
      <c r="Y7" s="205" t="s">
        <v>188</v>
      </c>
      <c r="Z7" s="202" t="s">
        <v>188</v>
      </c>
      <c r="AA7" s="202" t="s">
        <v>188</v>
      </c>
      <c r="AB7" s="202" t="s">
        <v>188</v>
      </c>
      <c r="AC7" s="210"/>
      <c r="AD7" s="211"/>
      <c r="AE7" s="212"/>
      <c r="AF7" s="197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</row>
    <row r="8" spans="1:97" ht="17.25" customHeight="1">
      <c r="A8" s="526" t="s">
        <v>131</v>
      </c>
      <c r="B8" s="213" t="s">
        <v>132</v>
      </c>
      <c r="C8" s="214">
        <v>664</v>
      </c>
      <c r="D8" s="215" t="s">
        <v>133</v>
      </c>
      <c r="E8" s="216">
        <v>374</v>
      </c>
      <c r="F8" s="214">
        <v>858</v>
      </c>
      <c r="G8" s="215" t="s">
        <v>133</v>
      </c>
      <c r="H8" s="217">
        <v>325231</v>
      </c>
      <c r="I8" s="218">
        <v>1695053</v>
      </c>
      <c r="J8" s="218">
        <v>62263</v>
      </c>
      <c r="K8" s="214">
        <v>88</v>
      </c>
      <c r="L8" s="214">
        <v>132</v>
      </c>
      <c r="M8" s="214">
        <v>285</v>
      </c>
      <c r="N8" s="214">
        <v>255</v>
      </c>
      <c r="O8" s="214">
        <v>172</v>
      </c>
      <c r="P8" s="214">
        <v>113</v>
      </c>
      <c r="Q8" s="214">
        <v>170</v>
      </c>
      <c r="R8" s="214">
        <v>103</v>
      </c>
      <c r="S8" s="214">
        <v>62</v>
      </c>
      <c r="T8" s="214">
        <v>49</v>
      </c>
      <c r="U8" s="214">
        <v>23</v>
      </c>
      <c r="V8" s="214">
        <v>26</v>
      </c>
      <c r="W8" s="214">
        <v>14</v>
      </c>
      <c r="X8" s="214">
        <v>7</v>
      </c>
      <c r="Y8" s="214">
        <v>14</v>
      </c>
      <c r="Z8" s="214">
        <v>4</v>
      </c>
      <c r="AA8" s="214">
        <v>3</v>
      </c>
      <c r="AB8" s="214">
        <v>2</v>
      </c>
      <c r="AC8" s="219" t="s">
        <v>132</v>
      </c>
      <c r="AD8" s="477" t="s">
        <v>131</v>
      </c>
      <c r="AE8" s="220"/>
      <c r="AF8" s="197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</row>
    <row r="9" spans="1:97" ht="17.25" customHeight="1">
      <c r="A9" s="526"/>
      <c r="B9" s="221" t="s">
        <v>134</v>
      </c>
      <c r="C9" s="222">
        <v>295</v>
      </c>
      <c r="D9" s="223" t="s">
        <v>59</v>
      </c>
      <c r="E9" s="224">
        <v>19</v>
      </c>
      <c r="F9" s="225">
        <v>33</v>
      </c>
      <c r="G9" s="223" t="s">
        <v>59</v>
      </c>
      <c r="H9" s="226">
        <v>18535</v>
      </c>
      <c r="I9" s="227">
        <v>880613</v>
      </c>
      <c r="J9" s="228">
        <v>50714</v>
      </c>
      <c r="K9" s="229">
        <v>17</v>
      </c>
      <c r="L9" s="229">
        <v>32</v>
      </c>
      <c r="M9" s="229">
        <v>54</v>
      </c>
      <c r="N9" s="229">
        <v>47</v>
      </c>
      <c r="O9" s="229">
        <v>45</v>
      </c>
      <c r="P9" s="229">
        <v>31</v>
      </c>
      <c r="Q9" s="229">
        <v>34</v>
      </c>
      <c r="R9" s="229">
        <v>18</v>
      </c>
      <c r="S9" s="229">
        <v>17</v>
      </c>
      <c r="T9" s="229">
        <v>10</v>
      </c>
      <c r="U9" s="229">
        <v>11</v>
      </c>
      <c r="V9" s="229">
        <v>4</v>
      </c>
      <c r="W9" s="229">
        <v>2</v>
      </c>
      <c r="X9" s="229">
        <v>2</v>
      </c>
      <c r="Y9" s="229">
        <v>1</v>
      </c>
      <c r="Z9" s="229">
        <v>2</v>
      </c>
      <c r="AA9" s="229">
        <v>1</v>
      </c>
      <c r="AB9" s="229" t="s">
        <v>121</v>
      </c>
      <c r="AC9" s="230" t="s">
        <v>134</v>
      </c>
      <c r="AD9" s="477"/>
      <c r="AE9" s="220"/>
      <c r="AF9" s="197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</row>
    <row r="10" spans="1:97" ht="17.25" customHeight="1">
      <c r="A10" s="527"/>
      <c r="B10" s="231" t="s">
        <v>135</v>
      </c>
      <c r="C10" s="232">
        <v>959</v>
      </c>
      <c r="D10" s="233" t="s">
        <v>59</v>
      </c>
      <c r="E10" s="234">
        <v>393</v>
      </c>
      <c r="F10" s="235">
        <v>891</v>
      </c>
      <c r="G10" s="233" t="s">
        <v>59</v>
      </c>
      <c r="H10" s="236">
        <v>343766</v>
      </c>
      <c r="I10" s="237">
        <v>2575665</v>
      </c>
      <c r="J10" s="238">
        <v>112976</v>
      </c>
      <c r="K10" s="239">
        <v>105</v>
      </c>
      <c r="L10" s="239">
        <v>164</v>
      </c>
      <c r="M10" s="239">
        <v>339</v>
      </c>
      <c r="N10" s="239">
        <v>302</v>
      </c>
      <c r="O10" s="239">
        <v>217</v>
      </c>
      <c r="P10" s="239">
        <v>144</v>
      </c>
      <c r="Q10" s="239">
        <v>204</v>
      </c>
      <c r="R10" s="239">
        <v>121</v>
      </c>
      <c r="S10" s="239">
        <v>79</v>
      </c>
      <c r="T10" s="239">
        <v>59</v>
      </c>
      <c r="U10" s="239">
        <v>34</v>
      </c>
      <c r="V10" s="239">
        <v>30</v>
      </c>
      <c r="W10" s="239">
        <v>16</v>
      </c>
      <c r="X10" s="239">
        <v>9</v>
      </c>
      <c r="Y10" s="239">
        <v>15</v>
      </c>
      <c r="Z10" s="239">
        <v>6</v>
      </c>
      <c r="AA10" s="239">
        <v>4</v>
      </c>
      <c r="AB10" s="239">
        <v>2</v>
      </c>
      <c r="AC10" s="240" t="s">
        <v>135</v>
      </c>
      <c r="AD10" s="478"/>
      <c r="AE10" s="220"/>
      <c r="AF10" s="197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</row>
    <row r="11" spans="1:97" ht="17.25" customHeight="1">
      <c r="A11" s="241"/>
      <c r="B11" s="242"/>
      <c r="C11" s="243"/>
      <c r="D11" s="243"/>
      <c r="E11" s="243"/>
      <c r="F11" s="243"/>
      <c r="G11" s="243"/>
      <c r="H11" s="243"/>
      <c r="I11" s="243"/>
      <c r="J11" s="243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2"/>
      <c r="AD11" s="245"/>
      <c r="AE11" s="220"/>
      <c r="AF11" s="197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</row>
    <row r="12" spans="1:97" ht="17.25" customHeight="1">
      <c r="A12" s="519" t="s">
        <v>136</v>
      </c>
      <c r="B12" s="246" t="s">
        <v>137</v>
      </c>
      <c r="C12" s="247">
        <v>385</v>
      </c>
      <c r="D12" s="248" t="s">
        <v>59</v>
      </c>
      <c r="E12" s="249">
        <v>15</v>
      </c>
      <c r="F12" s="250">
        <v>51</v>
      </c>
      <c r="G12" s="248" t="s">
        <v>59</v>
      </c>
      <c r="H12" s="251">
        <v>12146</v>
      </c>
      <c r="I12" s="252">
        <v>1150913</v>
      </c>
      <c r="J12" s="253">
        <v>87557</v>
      </c>
      <c r="K12" s="254">
        <v>16</v>
      </c>
      <c r="L12" s="254">
        <v>29</v>
      </c>
      <c r="M12" s="254">
        <v>73</v>
      </c>
      <c r="N12" s="254">
        <v>76</v>
      </c>
      <c r="O12" s="254">
        <v>51</v>
      </c>
      <c r="P12" s="254">
        <v>43</v>
      </c>
      <c r="Q12" s="254">
        <v>54</v>
      </c>
      <c r="R12" s="254">
        <v>30</v>
      </c>
      <c r="S12" s="254">
        <v>14</v>
      </c>
      <c r="T12" s="254">
        <v>23</v>
      </c>
      <c r="U12" s="254">
        <v>6</v>
      </c>
      <c r="V12" s="254">
        <v>7</v>
      </c>
      <c r="W12" s="254">
        <v>5</v>
      </c>
      <c r="X12" s="254">
        <v>5</v>
      </c>
      <c r="Y12" s="254">
        <v>1</v>
      </c>
      <c r="Z12" s="254" t="s">
        <v>121</v>
      </c>
      <c r="AA12" s="254">
        <v>1</v>
      </c>
      <c r="AB12" s="254">
        <v>2</v>
      </c>
      <c r="AC12" s="255" t="s">
        <v>137</v>
      </c>
      <c r="AD12" s="484" t="s">
        <v>136</v>
      </c>
      <c r="AE12" s="220"/>
      <c r="AF12" s="197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</row>
    <row r="13" spans="1:97" ht="17.25" customHeight="1">
      <c r="A13" s="520"/>
      <c r="B13" s="256" t="s">
        <v>189</v>
      </c>
      <c r="C13" s="222">
        <v>757</v>
      </c>
      <c r="D13" s="223" t="s">
        <v>59</v>
      </c>
      <c r="E13" s="224">
        <v>24</v>
      </c>
      <c r="F13" s="225">
        <v>63</v>
      </c>
      <c r="G13" s="223" t="s">
        <v>59</v>
      </c>
      <c r="H13" s="226">
        <v>38679</v>
      </c>
      <c r="I13" s="227">
        <v>1911488</v>
      </c>
      <c r="J13" s="228">
        <v>87737</v>
      </c>
      <c r="K13" s="229">
        <v>40</v>
      </c>
      <c r="L13" s="229">
        <v>62</v>
      </c>
      <c r="M13" s="229">
        <v>163</v>
      </c>
      <c r="N13" s="229">
        <v>123</v>
      </c>
      <c r="O13" s="229">
        <v>118</v>
      </c>
      <c r="P13" s="229">
        <v>90</v>
      </c>
      <c r="Q13" s="229">
        <v>93</v>
      </c>
      <c r="R13" s="229">
        <v>47</v>
      </c>
      <c r="S13" s="229">
        <v>23</v>
      </c>
      <c r="T13" s="229">
        <v>20</v>
      </c>
      <c r="U13" s="229">
        <v>18</v>
      </c>
      <c r="V13" s="229">
        <v>15</v>
      </c>
      <c r="W13" s="229">
        <v>4</v>
      </c>
      <c r="X13" s="229">
        <v>1</v>
      </c>
      <c r="Y13" s="229">
        <v>2</v>
      </c>
      <c r="Z13" s="229">
        <v>1</v>
      </c>
      <c r="AA13" s="229" t="s">
        <v>121</v>
      </c>
      <c r="AB13" s="229" t="s">
        <v>121</v>
      </c>
      <c r="AC13" s="257" t="s">
        <v>189</v>
      </c>
      <c r="AD13" s="485"/>
      <c r="AE13" s="220"/>
      <c r="AF13" s="197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</row>
    <row r="14" spans="1:97" ht="17.25" customHeight="1">
      <c r="A14" s="520"/>
      <c r="B14" s="256" t="s">
        <v>190</v>
      </c>
      <c r="C14" s="222">
        <v>416</v>
      </c>
      <c r="D14" s="223" t="s">
        <v>59</v>
      </c>
      <c r="E14" s="224">
        <v>16</v>
      </c>
      <c r="F14" s="225">
        <v>58</v>
      </c>
      <c r="G14" s="223" t="s">
        <v>59</v>
      </c>
      <c r="H14" s="226">
        <v>20016</v>
      </c>
      <c r="I14" s="227">
        <v>1127061</v>
      </c>
      <c r="J14" s="228">
        <v>50712</v>
      </c>
      <c r="K14" s="229">
        <v>21</v>
      </c>
      <c r="L14" s="229">
        <v>33</v>
      </c>
      <c r="M14" s="229">
        <v>78</v>
      </c>
      <c r="N14" s="229">
        <v>72</v>
      </c>
      <c r="O14" s="229">
        <v>69</v>
      </c>
      <c r="P14" s="229">
        <v>43</v>
      </c>
      <c r="Q14" s="229">
        <v>65</v>
      </c>
      <c r="R14" s="229">
        <v>36</v>
      </c>
      <c r="S14" s="229">
        <v>13</v>
      </c>
      <c r="T14" s="229">
        <v>13</v>
      </c>
      <c r="U14" s="229">
        <v>6</v>
      </c>
      <c r="V14" s="229">
        <v>12</v>
      </c>
      <c r="W14" s="229">
        <v>6</v>
      </c>
      <c r="X14" s="229">
        <v>6</v>
      </c>
      <c r="Y14" s="229" t="s">
        <v>121</v>
      </c>
      <c r="Z14" s="229" t="s">
        <v>121</v>
      </c>
      <c r="AA14" s="229">
        <v>1</v>
      </c>
      <c r="AB14" s="229" t="s">
        <v>121</v>
      </c>
      <c r="AC14" s="257" t="s">
        <v>190</v>
      </c>
      <c r="AD14" s="485"/>
      <c r="AE14" s="220"/>
      <c r="AF14" s="197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</row>
    <row r="15" spans="1:97" ht="17.25" customHeight="1">
      <c r="A15" s="521"/>
      <c r="B15" s="258" t="s">
        <v>135</v>
      </c>
      <c r="C15" s="232">
        <v>1558</v>
      </c>
      <c r="D15" s="233" t="s">
        <v>59</v>
      </c>
      <c r="E15" s="234">
        <v>55</v>
      </c>
      <c r="F15" s="235">
        <v>172</v>
      </c>
      <c r="G15" s="233" t="s">
        <v>59</v>
      </c>
      <c r="H15" s="236">
        <v>70841</v>
      </c>
      <c r="I15" s="237">
        <v>4189462</v>
      </c>
      <c r="J15" s="238">
        <v>226005</v>
      </c>
      <c r="K15" s="239">
        <v>77</v>
      </c>
      <c r="L15" s="239">
        <v>124</v>
      </c>
      <c r="M15" s="239">
        <v>314</v>
      </c>
      <c r="N15" s="239">
        <v>271</v>
      </c>
      <c r="O15" s="239">
        <v>238</v>
      </c>
      <c r="P15" s="239">
        <v>176</v>
      </c>
      <c r="Q15" s="239">
        <v>212</v>
      </c>
      <c r="R15" s="239">
        <v>113</v>
      </c>
      <c r="S15" s="239">
        <v>50</v>
      </c>
      <c r="T15" s="239">
        <v>56</v>
      </c>
      <c r="U15" s="239">
        <v>30</v>
      </c>
      <c r="V15" s="239">
        <v>34</v>
      </c>
      <c r="W15" s="239">
        <v>15</v>
      </c>
      <c r="X15" s="239">
        <v>12</v>
      </c>
      <c r="Y15" s="239">
        <v>3</v>
      </c>
      <c r="Z15" s="239">
        <v>1</v>
      </c>
      <c r="AA15" s="239">
        <v>2</v>
      </c>
      <c r="AB15" s="239">
        <v>2</v>
      </c>
      <c r="AC15" s="259" t="s">
        <v>135</v>
      </c>
      <c r="AD15" s="486"/>
      <c r="AE15" s="220"/>
      <c r="AF15" s="197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</row>
    <row r="16" spans="1:97" ht="17.25" customHeight="1">
      <c r="A16" s="260"/>
      <c r="B16" s="261"/>
      <c r="C16" s="262"/>
      <c r="D16" s="262"/>
      <c r="E16" s="262"/>
      <c r="F16" s="262"/>
      <c r="G16" s="262"/>
      <c r="H16" s="262"/>
      <c r="I16" s="262"/>
      <c r="J16" s="262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1"/>
      <c r="AD16" s="264"/>
      <c r="AE16" s="220"/>
      <c r="AF16" s="197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</row>
    <row r="17" spans="1:97" ht="17.25" customHeight="1">
      <c r="A17" s="516" t="s">
        <v>138</v>
      </c>
      <c r="B17" s="265" t="s">
        <v>139</v>
      </c>
      <c r="C17" s="266">
        <v>82</v>
      </c>
      <c r="D17" s="267" t="s">
        <v>59</v>
      </c>
      <c r="E17" s="268">
        <v>4</v>
      </c>
      <c r="F17" s="269">
        <v>6</v>
      </c>
      <c r="G17" s="267" t="s">
        <v>59</v>
      </c>
      <c r="H17" s="270">
        <v>1833</v>
      </c>
      <c r="I17" s="271">
        <v>469171</v>
      </c>
      <c r="J17" s="272">
        <v>89345</v>
      </c>
      <c r="K17" s="273">
        <v>4</v>
      </c>
      <c r="L17" s="273">
        <v>3</v>
      </c>
      <c r="M17" s="273">
        <v>16</v>
      </c>
      <c r="N17" s="273">
        <v>10</v>
      </c>
      <c r="O17" s="273">
        <v>12</v>
      </c>
      <c r="P17" s="273">
        <v>6</v>
      </c>
      <c r="Q17" s="273">
        <v>14</v>
      </c>
      <c r="R17" s="273">
        <v>9</v>
      </c>
      <c r="S17" s="273" t="s">
        <v>121</v>
      </c>
      <c r="T17" s="273">
        <v>1</v>
      </c>
      <c r="U17" s="273">
        <v>1</v>
      </c>
      <c r="V17" s="273">
        <v>3</v>
      </c>
      <c r="W17" s="273">
        <v>1</v>
      </c>
      <c r="X17" s="273">
        <v>3</v>
      </c>
      <c r="Y17" s="273">
        <v>2</v>
      </c>
      <c r="Z17" s="273" t="s">
        <v>121</v>
      </c>
      <c r="AA17" s="273">
        <v>2</v>
      </c>
      <c r="AB17" s="273">
        <v>1</v>
      </c>
      <c r="AC17" s="274" t="s">
        <v>139</v>
      </c>
      <c r="AD17" s="487" t="s">
        <v>140</v>
      </c>
      <c r="AE17" s="220"/>
      <c r="AF17" s="197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</row>
    <row r="18" spans="1:97" ht="17.25" customHeight="1">
      <c r="A18" s="517"/>
      <c r="B18" s="256" t="s">
        <v>141</v>
      </c>
      <c r="C18" s="222">
        <v>32</v>
      </c>
      <c r="D18" s="223" t="s">
        <v>59</v>
      </c>
      <c r="E18" s="224">
        <v>3</v>
      </c>
      <c r="F18" s="225">
        <v>2</v>
      </c>
      <c r="G18" s="223" t="s">
        <v>59</v>
      </c>
      <c r="H18" s="226">
        <v>4875</v>
      </c>
      <c r="I18" s="227">
        <v>66944</v>
      </c>
      <c r="J18" s="228">
        <v>4025</v>
      </c>
      <c r="K18" s="229">
        <v>8</v>
      </c>
      <c r="L18" s="229">
        <v>5</v>
      </c>
      <c r="M18" s="229">
        <v>4</v>
      </c>
      <c r="N18" s="229">
        <v>4</v>
      </c>
      <c r="O18" s="229">
        <v>3</v>
      </c>
      <c r="P18" s="229">
        <v>3</v>
      </c>
      <c r="Q18" s="229">
        <v>3</v>
      </c>
      <c r="R18" s="229">
        <v>1</v>
      </c>
      <c r="S18" s="229">
        <v>1</v>
      </c>
      <c r="T18" s="229">
        <v>1</v>
      </c>
      <c r="U18" s="229" t="s">
        <v>121</v>
      </c>
      <c r="V18" s="229" t="s">
        <v>121</v>
      </c>
      <c r="W18" s="229" t="s">
        <v>121</v>
      </c>
      <c r="X18" s="229">
        <v>1</v>
      </c>
      <c r="Y18" s="229" t="s">
        <v>121</v>
      </c>
      <c r="Z18" s="229" t="s">
        <v>121</v>
      </c>
      <c r="AA18" s="229" t="s">
        <v>121</v>
      </c>
      <c r="AB18" s="229" t="s">
        <v>121</v>
      </c>
      <c r="AC18" s="257" t="s">
        <v>141</v>
      </c>
      <c r="AD18" s="488"/>
      <c r="AE18" s="220"/>
      <c r="AF18" s="197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</row>
    <row r="19" spans="1:97" ht="27">
      <c r="A19" s="517"/>
      <c r="B19" s="275" t="s">
        <v>142</v>
      </c>
      <c r="C19" s="222">
        <v>29</v>
      </c>
      <c r="D19" s="223" t="s">
        <v>59</v>
      </c>
      <c r="E19" s="224">
        <v>2</v>
      </c>
      <c r="F19" s="225">
        <v>5</v>
      </c>
      <c r="G19" s="223" t="s">
        <v>59</v>
      </c>
      <c r="H19" s="226">
        <v>1983</v>
      </c>
      <c r="I19" s="227">
        <v>86995</v>
      </c>
      <c r="J19" s="228">
        <v>5279</v>
      </c>
      <c r="K19" s="229">
        <v>2</v>
      </c>
      <c r="L19" s="229">
        <v>3</v>
      </c>
      <c r="M19" s="229">
        <v>5</v>
      </c>
      <c r="N19" s="229">
        <v>3</v>
      </c>
      <c r="O19" s="229">
        <v>4</v>
      </c>
      <c r="P19" s="229">
        <v>3</v>
      </c>
      <c r="Q19" s="229">
        <v>5</v>
      </c>
      <c r="R19" s="229">
        <v>6</v>
      </c>
      <c r="S19" s="229">
        <v>1</v>
      </c>
      <c r="T19" s="229">
        <v>1</v>
      </c>
      <c r="U19" s="229" t="s">
        <v>121</v>
      </c>
      <c r="V19" s="229" t="s">
        <v>121</v>
      </c>
      <c r="W19" s="229" t="s">
        <v>121</v>
      </c>
      <c r="X19" s="229">
        <v>1</v>
      </c>
      <c r="Y19" s="229" t="s">
        <v>121</v>
      </c>
      <c r="Z19" s="229" t="s">
        <v>121</v>
      </c>
      <c r="AA19" s="229" t="s">
        <v>121</v>
      </c>
      <c r="AB19" s="229" t="s">
        <v>121</v>
      </c>
      <c r="AC19" s="276" t="s">
        <v>142</v>
      </c>
      <c r="AD19" s="488"/>
      <c r="AE19" s="220"/>
      <c r="AF19" s="197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</row>
    <row r="20" spans="1:97" ht="24">
      <c r="A20" s="517"/>
      <c r="B20" s="277" t="s">
        <v>143</v>
      </c>
      <c r="C20" s="222">
        <v>25</v>
      </c>
      <c r="D20" s="223" t="s">
        <v>59</v>
      </c>
      <c r="E20" s="224" t="s">
        <v>121</v>
      </c>
      <c r="F20" s="225">
        <v>6</v>
      </c>
      <c r="G20" s="223" t="s">
        <v>59</v>
      </c>
      <c r="H20" s="226" t="s">
        <v>121</v>
      </c>
      <c r="I20" s="227">
        <v>76871</v>
      </c>
      <c r="J20" s="228">
        <v>3101</v>
      </c>
      <c r="K20" s="229" t="s">
        <v>121</v>
      </c>
      <c r="L20" s="229">
        <v>2</v>
      </c>
      <c r="M20" s="229">
        <v>5</v>
      </c>
      <c r="N20" s="229">
        <v>6</v>
      </c>
      <c r="O20" s="229">
        <v>4</v>
      </c>
      <c r="P20" s="229">
        <v>3</v>
      </c>
      <c r="Q20" s="229" t="s">
        <v>121</v>
      </c>
      <c r="R20" s="229">
        <v>6</v>
      </c>
      <c r="S20" s="229">
        <v>2</v>
      </c>
      <c r="T20" s="229" t="s">
        <v>121</v>
      </c>
      <c r="U20" s="229" t="s">
        <v>121</v>
      </c>
      <c r="V20" s="229">
        <v>1</v>
      </c>
      <c r="W20" s="229">
        <v>1</v>
      </c>
      <c r="X20" s="229" t="s">
        <v>121</v>
      </c>
      <c r="Y20" s="229" t="s">
        <v>121</v>
      </c>
      <c r="Z20" s="229" t="s">
        <v>121</v>
      </c>
      <c r="AA20" s="229">
        <v>1</v>
      </c>
      <c r="AB20" s="229" t="s">
        <v>121</v>
      </c>
      <c r="AC20" s="278" t="s">
        <v>143</v>
      </c>
      <c r="AD20" s="488"/>
      <c r="AE20" s="220"/>
      <c r="AF20" s="197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</row>
    <row r="21" spans="1:97" ht="17.25" customHeight="1">
      <c r="A21" s="517"/>
      <c r="B21" s="256" t="s">
        <v>144</v>
      </c>
      <c r="C21" s="222">
        <v>30</v>
      </c>
      <c r="D21" s="223" t="s">
        <v>59</v>
      </c>
      <c r="E21" s="224">
        <v>2</v>
      </c>
      <c r="F21" s="225">
        <v>4</v>
      </c>
      <c r="G21" s="223" t="s">
        <v>59</v>
      </c>
      <c r="H21" s="226">
        <v>530</v>
      </c>
      <c r="I21" s="227">
        <v>93480</v>
      </c>
      <c r="J21" s="228">
        <v>7931</v>
      </c>
      <c r="K21" s="229">
        <v>5</v>
      </c>
      <c r="L21" s="229">
        <v>3</v>
      </c>
      <c r="M21" s="229">
        <v>3</v>
      </c>
      <c r="N21" s="229">
        <v>8</v>
      </c>
      <c r="O21" s="229">
        <v>3</v>
      </c>
      <c r="P21" s="229">
        <v>1</v>
      </c>
      <c r="Q21" s="229">
        <v>5</v>
      </c>
      <c r="R21" s="229" t="s">
        <v>121</v>
      </c>
      <c r="S21" s="229">
        <v>1</v>
      </c>
      <c r="T21" s="229">
        <v>2</v>
      </c>
      <c r="U21" s="229" t="s">
        <v>121</v>
      </c>
      <c r="V21" s="229" t="s">
        <v>121</v>
      </c>
      <c r="W21" s="229">
        <v>1</v>
      </c>
      <c r="X21" s="229">
        <v>1</v>
      </c>
      <c r="Y21" s="229" t="s">
        <v>121</v>
      </c>
      <c r="Z21" s="229">
        <v>1</v>
      </c>
      <c r="AA21" s="229" t="s">
        <v>121</v>
      </c>
      <c r="AB21" s="229" t="s">
        <v>121</v>
      </c>
      <c r="AC21" s="257" t="s">
        <v>144</v>
      </c>
      <c r="AD21" s="488"/>
      <c r="AE21" s="220"/>
      <c r="AF21" s="197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</row>
    <row r="22" spans="1:97" ht="17.25" customHeight="1">
      <c r="A22" s="517"/>
      <c r="B22" s="256" t="s">
        <v>145</v>
      </c>
      <c r="C22" s="222">
        <v>53</v>
      </c>
      <c r="D22" s="223" t="s">
        <v>59</v>
      </c>
      <c r="E22" s="224">
        <v>5</v>
      </c>
      <c r="F22" s="225">
        <v>5</v>
      </c>
      <c r="G22" s="223" t="s">
        <v>59</v>
      </c>
      <c r="H22" s="226">
        <v>10702</v>
      </c>
      <c r="I22" s="227">
        <v>189663</v>
      </c>
      <c r="J22" s="228">
        <v>22595</v>
      </c>
      <c r="K22" s="229">
        <v>3</v>
      </c>
      <c r="L22" s="229">
        <v>6</v>
      </c>
      <c r="M22" s="229">
        <v>9</v>
      </c>
      <c r="N22" s="229">
        <v>7</v>
      </c>
      <c r="O22" s="229">
        <v>4</v>
      </c>
      <c r="P22" s="229">
        <v>10</v>
      </c>
      <c r="Q22" s="229">
        <v>5</v>
      </c>
      <c r="R22" s="229">
        <v>4</v>
      </c>
      <c r="S22" s="229">
        <v>2</v>
      </c>
      <c r="T22" s="229">
        <v>2</v>
      </c>
      <c r="U22" s="229">
        <v>2</v>
      </c>
      <c r="V22" s="229">
        <v>2</v>
      </c>
      <c r="W22" s="229" t="s">
        <v>121</v>
      </c>
      <c r="X22" s="229" t="s">
        <v>121</v>
      </c>
      <c r="Y22" s="229" t="s">
        <v>121</v>
      </c>
      <c r="Z22" s="229">
        <v>1</v>
      </c>
      <c r="AA22" s="229">
        <v>1</v>
      </c>
      <c r="AB22" s="229" t="s">
        <v>121</v>
      </c>
      <c r="AC22" s="257" t="s">
        <v>145</v>
      </c>
      <c r="AD22" s="488"/>
      <c r="AE22" s="220"/>
      <c r="AF22" s="197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</row>
    <row r="23" spans="1:97" ht="17.25" customHeight="1">
      <c r="A23" s="517"/>
      <c r="B23" s="256" t="s">
        <v>146</v>
      </c>
      <c r="C23" s="222">
        <v>88</v>
      </c>
      <c r="D23" s="223" t="s">
        <v>59</v>
      </c>
      <c r="E23" s="224">
        <v>4</v>
      </c>
      <c r="F23" s="225">
        <v>9</v>
      </c>
      <c r="G23" s="223" t="s">
        <v>59</v>
      </c>
      <c r="H23" s="226">
        <v>3396</v>
      </c>
      <c r="I23" s="227">
        <v>238618</v>
      </c>
      <c r="J23" s="228">
        <v>15521</v>
      </c>
      <c r="K23" s="229">
        <v>5</v>
      </c>
      <c r="L23" s="229">
        <v>9</v>
      </c>
      <c r="M23" s="229">
        <v>12</v>
      </c>
      <c r="N23" s="229">
        <v>19</v>
      </c>
      <c r="O23" s="229">
        <v>9</v>
      </c>
      <c r="P23" s="229">
        <v>8</v>
      </c>
      <c r="Q23" s="229">
        <v>14</v>
      </c>
      <c r="R23" s="229">
        <v>12</v>
      </c>
      <c r="S23" s="229">
        <v>3</v>
      </c>
      <c r="T23" s="229">
        <v>2</v>
      </c>
      <c r="U23" s="229" t="s">
        <v>121</v>
      </c>
      <c r="V23" s="229">
        <v>2</v>
      </c>
      <c r="W23" s="229" t="s">
        <v>121</v>
      </c>
      <c r="X23" s="229">
        <v>1</v>
      </c>
      <c r="Y23" s="229">
        <v>1</v>
      </c>
      <c r="Z23" s="229" t="s">
        <v>121</v>
      </c>
      <c r="AA23" s="229" t="s">
        <v>121</v>
      </c>
      <c r="AB23" s="229" t="s">
        <v>121</v>
      </c>
      <c r="AC23" s="257" t="s">
        <v>146</v>
      </c>
      <c r="AD23" s="488"/>
      <c r="AE23" s="220"/>
      <c r="AF23" s="197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</row>
    <row r="24" spans="1:97" ht="17.25" customHeight="1">
      <c r="A24" s="518"/>
      <c r="B24" s="258" t="s">
        <v>147</v>
      </c>
      <c r="C24" s="232">
        <v>339</v>
      </c>
      <c r="D24" s="233" t="s">
        <v>59</v>
      </c>
      <c r="E24" s="234">
        <v>20</v>
      </c>
      <c r="F24" s="235">
        <v>37</v>
      </c>
      <c r="G24" s="233" t="s">
        <v>59</v>
      </c>
      <c r="H24" s="236">
        <v>23318</v>
      </c>
      <c r="I24" s="237">
        <v>1221745</v>
      </c>
      <c r="J24" s="238">
        <v>147795</v>
      </c>
      <c r="K24" s="239">
        <v>27</v>
      </c>
      <c r="L24" s="239">
        <v>31</v>
      </c>
      <c r="M24" s="239">
        <v>54</v>
      </c>
      <c r="N24" s="239">
        <v>57</v>
      </c>
      <c r="O24" s="239">
        <v>39</v>
      </c>
      <c r="P24" s="239">
        <v>34</v>
      </c>
      <c r="Q24" s="239">
        <v>46</v>
      </c>
      <c r="R24" s="239">
        <v>38</v>
      </c>
      <c r="S24" s="239">
        <v>10</v>
      </c>
      <c r="T24" s="239">
        <v>9</v>
      </c>
      <c r="U24" s="239">
        <v>3</v>
      </c>
      <c r="V24" s="239">
        <v>8</v>
      </c>
      <c r="W24" s="239">
        <v>3</v>
      </c>
      <c r="X24" s="239">
        <v>7</v>
      </c>
      <c r="Y24" s="239">
        <v>3</v>
      </c>
      <c r="Z24" s="239">
        <v>2</v>
      </c>
      <c r="AA24" s="239">
        <v>4</v>
      </c>
      <c r="AB24" s="239">
        <v>1</v>
      </c>
      <c r="AC24" s="259" t="s">
        <v>147</v>
      </c>
      <c r="AD24" s="489"/>
      <c r="AE24" s="220"/>
      <c r="AF24" s="197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</row>
    <row r="25" spans="1:97" ht="17.25" customHeight="1">
      <c r="A25" s="279"/>
      <c r="B25" s="261"/>
      <c r="C25" s="262"/>
      <c r="D25" s="262"/>
      <c r="E25" s="262"/>
      <c r="F25" s="262"/>
      <c r="G25" s="262"/>
      <c r="H25" s="262"/>
      <c r="I25" s="262"/>
      <c r="J25" s="262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1"/>
      <c r="AD25" s="280"/>
      <c r="AE25" s="220"/>
      <c r="AF25" s="197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</row>
    <row r="26" spans="1:97" ht="29.25" customHeight="1">
      <c r="A26" s="528" t="s">
        <v>148</v>
      </c>
      <c r="B26" s="491"/>
      <c r="C26" s="281">
        <v>24</v>
      </c>
      <c r="D26" s="282" t="s">
        <v>59</v>
      </c>
      <c r="E26" s="283" t="s">
        <v>121</v>
      </c>
      <c r="F26" s="284" t="s">
        <v>121</v>
      </c>
      <c r="G26" s="282" t="s">
        <v>59</v>
      </c>
      <c r="H26" s="285" t="s">
        <v>121</v>
      </c>
      <c r="I26" s="286">
        <v>59611</v>
      </c>
      <c r="J26" s="287">
        <v>2840</v>
      </c>
      <c r="K26" s="281">
        <v>3</v>
      </c>
      <c r="L26" s="284">
        <v>1</v>
      </c>
      <c r="M26" s="284">
        <v>5</v>
      </c>
      <c r="N26" s="284">
        <v>2</v>
      </c>
      <c r="O26" s="284">
        <v>2</v>
      </c>
      <c r="P26" s="281">
        <v>3</v>
      </c>
      <c r="Q26" s="281">
        <v>4</v>
      </c>
      <c r="R26" s="284">
        <v>1</v>
      </c>
      <c r="S26" s="284" t="s">
        <v>121</v>
      </c>
      <c r="T26" s="284">
        <v>2</v>
      </c>
      <c r="U26" s="284" t="s">
        <v>121</v>
      </c>
      <c r="V26" s="281">
        <v>1</v>
      </c>
      <c r="W26" s="284" t="s">
        <v>121</v>
      </c>
      <c r="X26" s="284" t="s">
        <v>121</v>
      </c>
      <c r="Y26" s="284" t="s">
        <v>121</v>
      </c>
      <c r="Z26" s="284" t="s">
        <v>121</v>
      </c>
      <c r="AA26" s="281" t="s">
        <v>121</v>
      </c>
      <c r="AB26" s="288" t="s">
        <v>121</v>
      </c>
      <c r="AC26" s="490" t="s">
        <v>149</v>
      </c>
      <c r="AD26" s="491"/>
      <c r="AE26" s="220"/>
      <c r="AF26" s="197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</row>
    <row r="27" spans="1:97" ht="17.25" customHeight="1">
      <c r="A27" s="533"/>
      <c r="B27" s="480"/>
      <c r="C27" s="262"/>
      <c r="D27" s="262"/>
      <c r="E27" s="262"/>
      <c r="F27" s="262"/>
      <c r="G27" s="262"/>
      <c r="H27" s="262"/>
      <c r="I27" s="262"/>
      <c r="J27" s="262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480"/>
      <c r="AD27" s="481"/>
      <c r="AE27" s="220"/>
      <c r="AF27" s="197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</row>
    <row r="28" spans="1:97" ht="22.5" customHeight="1">
      <c r="A28" s="532" t="s">
        <v>150</v>
      </c>
      <c r="B28" s="493"/>
      <c r="C28" s="281">
        <v>528</v>
      </c>
      <c r="D28" s="282" t="s">
        <v>59</v>
      </c>
      <c r="E28" s="283">
        <v>30</v>
      </c>
      <c r="F28" s="284">
        <v>172</v>
      </c>
      <c r="G28" s="282" t="s">
        <v>59</v>
      </c>
      <c r="H28" s="285">
        <v>21146</v>
      </c>
      <c r="I28" s="286">
        <v>877345</v>
      </c>
      <c r="J28" s="287">
        <v>27190</v>
      </c>
      <c r="K28" s="281">
        <v>49</v>
      </c>
      <c r="L28" s="284">
        <v>117</v>
      </c>
      <c r="M28" s="284">
        <v>202</v>
      </c>
      <c r="N28" s="284">
        <v>111</v>
      </c>
      <c r="O28" s="284">
        <v>71</v>
      </c>
      <c r="P28" s="281">
        <v>38</v>
      </c>
      <c r="Q28" s="281">
        <v>32</v>
      </c>
      <c r="R28" s="284">
        <v>27</v>
      </c>
      <c r="S28" s="284">
        <v>10</v>
      </c>
      <c r="T28" s="284">
        <v>16</v>
      </c>
      <c r="U28" s="284">
        <v>12</v>
      </c>
      <c r="V28" s="281">
        <v>7</v>
      </c>
      <c r="W28" s="284">
        <v>5</v>
      </c>
      <c r="X28" s="284">
        <v>2</v>
      </c>
      <c r="Y28" s="284">
        <v>1</v>
      </c>
      <c r="Z28" s="284" t="s">
        <v>121</v>
      </c>
      <c r="AA28" s="281" t="s">
        <v>121</v>
      </c>
      <c r="AB28" s="288" t="s">
        <v>121</v>
      </c>
      <c r="AC28" s="492" t="s">
        <v>151</v>
      </c>
      <c r="AD28" s="493"/>
      <c r="AE28" s="220"/>
      <c r="AF28" s="197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</row>
    <row r="29" spans="1:97" ht="17.25" customHeight="1">
      <c r="A29" s="529"/>
      <c r="B29" s="482"/>
      <c r="C29" s="243"/>
      <c r="D29" s="243"/>
      <c r="E29" s="243"/>
      <c r="F29" s="243"/>
      <c r="G29" s="243"/>
      <c r="H29" s="243"/>
      <c r="I29" s="243"/>
      <c r="J29" s="243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482"/>
      <c r="AD29" s="483"/>
      <c r="AE29" s="220"/>
      <c r="AF29" s="197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</row>
    <row r="30" spans="1:97" ht="17.25" customHeight="1">
      <c r="A30" s="519" t="s">
        <v>152</v>
      </c>
      <c r="B30" s="246" t="s">
        <v>153</v>
      </c>
      <c r="C30" s="247">
        <v>99</v>
      </c>
      <c r="D30" s="248" t="s">
        <v>59</v>
      </c>
      <c r="E30" s="249">
        <v>7</v>
      </c>
      <c r="F30" s="292">
        <v>10</v>
      </c>
      <c r="G30" s="248" t="s">
        <v>59</v>
      </c>
      <c r="H30" s="293">
        <v>9915</v>
      </c>
      <c r="I30" s="252">
        <v>336289</v>
      </c>
      <c r="J30" s="253">
        <v>22215</v>
      </c>
      <c r="K30" s="247">
        <v>3</v>
      </c>
      <c r="L30" s="292">
        <v>11</v>
      </c>
      <c r="M30" s="292">
        <v>15</v>
      </c>
      <c r="N30" s="292">
        <v>14</v>
      </c>
      <c r="O30" s="292">
        <v>12</v>
      </c>
      <c r="P30" s="247">
        <v>8</v>
      </c>
      <c r="Q30" s="247">
        <v>10</v>
      </c>
      <c r="R30" s="292">
        <v>11</v>
      </c>
      <c r="S30" s="292">
        <v>10</v>
      </c>
      <c r="T30" s="292">
        <v>2</v>
      </c>
      <c r="U30" s="292">
        <v>3</v>
      </c>
      <c r="V30" s="247">
        <v>5</v>
      </c>
      <c r="W30" s="292">
        <v>3</v>
      </c>
      <c r="X30" s="292">
        <v>1</v>
      </c>
      <c r="Y30" s="292">
        <v>1</v>
      </c>
      <c r="Z30" s="292" t="s">
        <v>121</v>
      </c>
      <c r="AA30" s="247" t="s">
        <v>121</v>
      </c>
      <c r="AB30" s="250" t="s">
        <v>121</v>
      </c>
      <c r="AC30" s="255" t="s">
        <v>153</v>
      </c>
      <c r="AD30" s="484" t="s">
        <v>152</v>
      </c>
      <c r="AE30" s="220"/>
      <c r="AF30" s="197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</row>
    <row r="31" spans="1:97" ht="27">
      <c r="A31" s="520"/>
      <c r="B31" s="275" t="s">
        <v>154</v>
      </c>
      <c r="C31" s="222">
        <v>54</v>
      </c>
      <c r="D31" s="223" t="s">
        <v>59</v>
      </c>
      <c r="E31" s="224">
        <v>15</v>
      </c>
      <c r="F31" s="294">
        <v>17</v>
      </c>
      <c r="G31" s="223" t="s">
        <v>59</v>
      </c>
      <c r="H31" s="295">
        <v>26948</v>
      </c>
      <c r="I31" s="227">
        <v>206236</v>
      </c>
      <c r="J31" s="228">
        <v>17931</v>
      </c>
      <c r="K31" s="222">
        <v>4</v>
      </c>
      <c r="L31" s="294">
        <v>3</v>
      </c>
      <c r="M31" s="294">
        <v>9</v>
      </c>
      <c r="N31" s="294">
        <v>9</v>
      </c>
      <c r="O31" s="294">
        <v>6</v>
      </c>
      <c r="P31" s="222">
        <v>7</v>
      </c>
      <c r="Q31" s="222">
        <v>8</v>
      </c>
      <c r="R31" s="294">
        <v>6</v>
      </c>
      <c r="S31" s="294">
        <v>4</v>
      </c>
      <c r="T31" s="294">
        <v>5</v>
      </c>
      <c r="U31" s="294">
        <v>1</v>
      </c>
      <c r="V31" s="222">
        <v>5</v>
      </c>
      <c r="W31" s="294">
        <v>2</v>
      </c>
      <c r="X31" s="294" t="s">
        <v>121</v>
      </c>
      <c r="Y31" s="294">
        <v>1</v>
      </c>
      <c r="Z31" s="294">
        <v>1</v>
      </c>
      <c r="AA31" s="222" t="s">
        <v>121</v>
      </c>
      <c r="AB31" s="225" t="s">
        <v>121</v>
      </c>
      <c r="AC31" s="276" t="s">
        <v>154</v>
      </c>
      <c r="AD31" s="485"/>
      <c r="AE31" s="220"/>
      <c r="AF31" s="197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</row>
    <row r="32" spans="1:97" ht="17.25" customHeight="1">
      <c r="A32" s="520"/>
      <c r="B32" s="256" t="s">
        <v>155</v>
      </c>
      <c r="C32" s="222">
        <v>37</v>
      </c>
      <c r="D32" s="223" t="s">
        <v>59</v>
      </c>
      <c r="E32" s="224">
        <v>2</v>
      </c>
      <c r="F32" s="294">
        <v>4</v>
      </c>
      <c r="G32" s="223" t="s">
        <v>59</v>
      </c>
      <c r="H32" s="295">
        <v>1474</v>
      </c>
      <c r="I32" s="227">
        <v>117531</v>
      </c>
      <c r="J32" s="228">
        <v>5712</v>
      </c>
      <c r="K32" s="222">
        <v>1</v>
      </c>
      <c r="L32" s="294">
        <v>3</v>
      </c>
      <c r="M32" s="294">
        <v>6</v>
      </c>
      <c r="N32" s="294">
        <v>4</v>
      </c>
      <c r="O32" s="294">
        <v>6</v>
      </c>
      <c r="P32" s="222">
        <v>3</v>
      </c>
      <c r="Q32" s="222">
        <v>7</v>
      </c>
      <c r="R32" s="294">
        <v>3</v>
      </c>
      <c r="S32" s="294">
        <v>1</v>
      </c>
      <c r="T32" s="294">
        <v>3</v>
      </c>
      <c r="U32" s="294">
        <v>2</v>
      </c>
      <c r="V32" s="222" t="s">
        <v>121</v>
      </c>
      <c r="W32" s="294">
        <v>1</v>
      </c>
      <c r="X32" s="294">
        <v>1</v>
      </c>
      <c r="Y32" s="294" t="s">
        <v>121</v>
      </c>
      <c r="Z32" s="294" t="s">
        <v>121</v>
      </c>
      <c r="AA32" s="222" t="s">
        <v>121</v>
      </c>
      <c r="AB32" s="225" t="s">
        <v>121</v>
      </c>
      <c r="AC32" s="257" t="s">
        <v>155</v>
      </c>
      <c r="AD32" s="485"/>
      <c r="AE32" s="220"/>
      <c r="AF32" s="197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</row>
    <row r="33" spans="1:97" ht="27">
      <c r="A33" s="520"/>
      <c r="B33" s="275" t="s">
        <v>156</v>
      </c>
      <c r="C33" s="222">
        <v>32</v>
      </c>
      <c r="D33" s="223" t="s">
        <v>59</v>
      </c>
      <c r="E33" s="224">
        <v>8</v>
      </c>
      <c r="F33" s="294">
        <v>6</v>
      </c>
      <c r="G33" s="223" t="s">
        <v>59</v>
      </c>
      <c r="H33" s="295">
        <v>15232</v>
      </c>
      <c r="I33" s="227">
        <v>127628</v>
      </c>
      <c r="J33" s="228">
        <v>16667</v>
      </c>
      <c r="K33" s="222">
        <v>1</v>
      </c>
      <c r="L33" s="294">
        <v>2</v>
      </c>
      <c r="M33" s="294">
        <v>7</v>
      </c>
      <c r="N33" s="294">
        <v>5</v>
      </c>
      <c r="O33" s="294">
        <v>5</v>
      </c>
      <c r="P33" s="222">
        <v>4</v>
      </c>
      <c r="Q33" s="222">
        <v>4</v>
      </c>
      <c r="R33" s="294">
        <v>1</v>
      </c>
      <c r="S33" s="294">
        <v>1</v>
      </c>
      <c r="T33" s="294">
        <v>2</v>
      </c>
      <c r="U33" s="222">
        <v>1</v>
      </c>
      <c r="V33" s="222">
        <v>1</v>
      </c>
      <c r="W33" s="294">
        <v>1</v>
      </c>
      <c r="X33" s="294">
        <v>1</v>
      </c>
      <c r="Y33" s="294">
        <v>1</v>
      </c>
      <c r="Z33" s="222">
        <v>1</v>
      </c>
      <c r="AA33" s="222" t="s">
        <v>121</v>
      </c>
      <c r="AB33" s="225" t="s">
        <v>121</v>
      </c>
      <c r="AC33" s="276" t="s">
        <v>156</v>
      </c>
      <c r="AD33" s="485"/>
      <c r="AE33" s="220"/>
      <c r="AF33" s="197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</row>
    <row r="34" spans="1:97" ht="17.25" customHeight="1">
      <c r="A34" s="520"/>
      <c r="B34" s="256" t="s">
        <v>157</v>
      </c>
      <c r="C34" s="222">
        <v>77</v>
      </c>
      <c r="D34" s="223" t="s">
        <v>59</v>
      </c>
      <c r="E34" s="224">
        <v>7</v>
      </c>
      <c r="F34" s="294">
        <v>9</v>
      </c>
      <c r="G34" s="223" t="s">
        <v>59</v>
      </c>
      <c r="H34" s="295">
        <v>10760</v>
      </c>
      <c r="I34" s="227">
        <v>262372</v>
      </c>
      <c r="J34" s="228">
        <v>19081</v>
      </c>
      <c r="K34" s="222">
        <v>4</v>
      </c>
      <c r="L34" s="222">
        <v>6</v>
      </c>
      <c r="M34" s="222">
        <v>10</v>
      </c>
      <c r="N34" s="222">
        <v>14</v>
      </c>
      <c r="O34" s="222">
        <v>7</v>
      </c>
      <c r="P34" s="222">
        <v>12</v>
      </c>
      <c r="Q34" s="222">
        <v>7</v>
      </c>
      <c r="R34" s="222">
        <v>8</v>
      </c>
      <c r="S34" s="222">
        <v>5</v>
      </c>
      <c r="T34" s="222">
        <v>3</v>
      </c>
      <c r="U34" s="222">
        <v>2</v>
      </c>
      <c r="V34" s="222">
        <v>3</v>
      </c>
      <c r="W34" s="222">
        <v>4</v>
      </c>
      <c r="X34" s="222" t="s">
        <v>121</v>
      </c>
      <c r="Y34" s="222">
        <v>1</v>
      </c>
      <c r="Z34" s="222" t="s">
        <v>121</v>
      </c>
      <c r="AA34" s="222" t="s">
        <v>121</v>
      </c>
      <c r="AB34" s="222" t="s">
        <v>121</v>
      </c>
      <c r="AC34" s="257" t="s">
        <v>157</v>
      </c>
      <c r="AD34" s="485"/>
      <c r="AE34" s="220"/>
      <c r="AF34" s="197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</row>
    <row r="35" spans="1:97" ht="17.25" customHeight="1">
      <c r="A35" s="521"/>
      <c r="B35" s="258" t="s">
        <v>135</v>
      </c>
      <c r="C35" s="232">
        <v>299</v>
      </c>
      <c r="D35" s="233" t="s">
        <v>59</v>
      </c>
      <c r="E35" s="234">
        <v>39</v>
      </c>
      <c r="F35" s="296">
        <v>46</v>
      </c>
      <c r="G35" s="233" t="s">
        <v>59</v>
      </c>
      <c r="H35" s="297">
        <v>64331</v>
      </c>
      <c r="I35" s="237">
        <v>1050057</v>
      </c>
      <c r="J35" s="238">
        <v>81605</v>
      </c>
      <c r="K35" s="232">
        <v>13</v>
      </c>
      <c r="L35" s="296">
        <v>25</v>
      </c>
      <c r="M35" s="296">
        <v>47</v>
      </c>
      <c r="N35" s="296">
        <v>46</v>
      </c>
      <c r="O35" s="296">
        <v>36</v>
      </c>
      <c r="P35" s="232">
        <v>34</v>
      </c>
      <c r="Q35" s="232">
        <v>36</v>
      </c>
      <c r="R35" s="296">
        <v>29</v>
      </c>
      <c r="S35" s="296">
        <v>21</v>
      </c>
      <c r="T35" s="296">
        <v>15</v>
      </c>
      <c r="U35" s="296">
        <v>9</v>
      </c>
      <c r="V35" s="232">
        <v>14</v>
      </c>
      <c r="W35" s="296">
        <v>11</v>
      </c>
      <c r="X35" s="296">
        <v>3</v>
      </c>
      <c r="Y35" s="296">
        <v>4</v>
      </c>
      <c r="Z35" s="296">
        <v>2</v>
      </c>
      <c r="AA35" s="232" t="s">
        <v>121</v>
      </c>
      <c r="AB35" s="235" t="s">
        <v>121</v>
      </c>
      <c r="AC35" s="259" t="s">
        <v>135</v>
      </c>
      <c r="AD35" s="486"/>
      <c r="AE35" s="220"/>
      <c r="AF35" s="197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</row>
    <row r="36" spans="1:97" ht="17.25" customHeight="1">
      <c r="A36" s="298"/>
      <c r="B36" s="261"/>
      <c r="C36" s="262"/>
      <c r="D36" s="262"/>
      <c r="E36" s="262"/>
      <c r="F36" s="262"/>
      <c r="G36" s="262"/>
      <c r="H36" s="262"/>
      <c r="I36" s="262"/>
      <c r="J36" s="262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1"/>
      <c r="AD36" s="299"/>
      <c r="AE36" s="220"/>
      <c r="AF36" s="197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</row>
    <row r="37" spans="1:97" ht="17.25" customHeight="1">
      <c r="A37" s="516" t="s">
        <v>158</v>
      </c>
      <c r="B37" s="265" t="s">
        <v>159</v>
      </c>
      <c r="C37" s="266">
        <v>465</v>
      </c>
      <c r="D37" s="267" t="s">
        <v>59</v>
      </c>
      <c r="E37" s="268">
        <v>76</v>
      </c>
      <c r="F37" s="300">
        <v>133</v>
      </c>
      <c r="G37" s="267" t="s">
        <v>59</v>
      </c>
      <c r="H37" s="301">
        <v>111166</v>
      </c>
      <c r="I37" s="271">
        <v>1234868</v>
      </c>
      <c r="J37" s="272">
        <v>77899</v>
      </c>
      <c r="K37" s="266">
        <v>71</v>
      </c>
      <c r="L37" s="300">
        <v>50</v>
      </c>
      <c r="M37" s="300">
        <v>92</v>
      </c>
      <c r="N37" s="300">
        <v>79</v>
      </c>
      <c r="O37" s="300">
        <v>61</v>
      </c>
      <c r="P37" s="266">
        <v>48</v>
      </c>
      <c r="Q37" s="266">
        <v>68</v>
      </c>
      <c r="R37" s="300">
        <v>41</v>
      </c>
      <c r="S37" s="300">
        <v>23</v>
      </c>
      <c r="T37" s="300">
        <v>17</v>
      </c>
      <c r="U37" s="300">
        <v>11</v>
      </c>
      <c r="V37" s="266">
        <v>15</v>
      </c>
      <c r="W37" s="300">
        <v>9</v>
      </c>
      <c r="X37" s="300">
        <v>5</v>
      </c>
      <c r="Y37" s="300" t="s">
        <v>121</v>
      </c>
      <c r="Z37" s="300">
        <v>5</v>
      </c>
      <c r="AA37" s="266">
        <v>3</v>
      </c>
      <c r="AB37" s="269" t="s">
        <v>121</v>
      </c>
      <c r="AC37" s="274" t="s">
        <v>159</v>
      </c>
      <c r="AD37" s="487" t="s">
        <v>158</v>
      </c>
      <c r="AE37" s="220"/>
      <c r="AF37" s="197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</row>
    <row r="38" spans="1:97" ht="27">
      <c r="A38" s="517"/>
      <c r="B38" s="256" t="s">
        <v>160</v>
      </c>
      <c r="C38" s="222">
        <v>149</v>
      </c>
      <c r="D38" s="223" t="s">
        <v>59</v>
      </c>
      <c r="E38" s="224">
        <v>41</v>
      </c>
      <c r="F38" s="294">
        <v>37</v>
      </c>
      <c r="G38" s="223" t="s">
        <v>59</v>
      </c>
      <c r="H38" s="295">
        <v>46655</v>
      </c>
      <c r="I38" s="227">
        <v>286905</v>
      </c>
      <c r="J38" s="228">
        <v>11121</v>
      </c>
      <c r="K38" s="222">
        <v>31</v>
      </c>
      <c r="L38" s="294">
        <v>27</v>
      </c>
      <c r="M38" s="294">
        <v>37</v>
      </c>
      <c r="N38" s="294">
        <v>20</v>
      </c>
      <c r="O38" s="294">
        <v>12</v>
      </c>
      <c r="P38" s="222">
        <v>12</v>
      </c>
      <c r="Q38" s="222">
        <v>18</v>
      </c>
      <c r="R38" s="294">
        <v>10</v>
      </c>
      <c r="S38" s="294">
        <v>7</v>
      </c>
      <c r="T38" s="294">
        <v>5</v>
      </c>
      <c r="U38" s="222">
        <v>1</v>
      </c>
      <c r="V38" s="222">
        <v>4</v>
      </c>
      <c r="W38" s="294">
        <v>1</v>
      </c>
      <c r="X38" s="294" t="s">
        <v>121</v>
      </c>
      <c r="Y38" s="294" t="s">
        <v>121</v>
      </c>
      <c r="Z38" s="222">
        <v>1</v>
      </c>
      <c r="AA38" s="222" t="s">
        <v>121</v>
      </c>
      <c r="AB38" s="225" t="s">
        <v>121</v>
      </c>
      <c r="AC38" s="257" t="s">
        <v>191</v>
      </c>
      <c r="AD38" s="488"/>
      <c r="AE38" s="220"/>
      <c r="AF38" s="197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</row>
    <row r="39" spans="1:97" ht="27">
      <c r="A39" s="517"/>
      <c r="B39" s="275" t="s">
        <v>161</v>
      </c>
      <c r="C39" s="222">
        <v>465</v>
      </c>
      <c r="D39" s="223" t="s">
        <v>59</v>
      </c>
      <c r="E39" s="224">
        <v>87</v>
      </c>
      <c r="F39" s="294">
        <v>99</v>
      </c>
      <c r="G39" s="223" t="s">
        <v>59</v>
      </c>
      <c r="H39" s="295">
        <v>83699</v>
      </c>
      <c r="I39" s="227">
        <v>1171337</v>
      </c>
      <c r="J39" s="228">
        <v>63560</v>
      </c>
      <c r="K39" s="222">
        <v>57</v>
      </c>
      <c r="L39" s="222">
        <v>65</v>
      </c>
      <c r="M39" s="222">
        <v>91</v>
      </c>
      <c r="N39" s="222">
        <v>77</v>
      </c>
      <c r="O39" s="222">
        <v>64</v>
      </c>
      <c r="P39" s="222">
        <v>47</v>
      </c>
      <c r="Q39" s="222">
        <v>56</v>
      </c>
      <c r="R39" s="222">
        <v>36</v>
      </c>
      <c r="S39" s="222">
        <v>19</v>
      </c>
      <c r="T39" s="222">
        <v>11</v>
      </c>
      <c r="U39" s="222">
        <v>11</v>
      </c>
      <c r="V39" s="222">
        <v>7</v>
      </c>
      <c r="W39" s="222">
        <v>7</v>
      </c>
      <c r="X39" s="222">
        <v>7</v>
      </c>
      <c r="Y39" s="222">
        <v>2</v>
      </c>
      <c r="Z39" s="222">
        <v>6</v>
      </c>
      <c r="AA39" s="222">
        <v>1</v>
      </c>
      <c r="AB39" s="222" t="s">
        <v>121</v>
      </c>
      <c r="AC39" s="276" t="s">
        <v>161</v>
      </c>
      <c r="AD39" s="488"/>
      <c r="AE39" s="220"/>
      <c r="AF39" s="197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</row>
    <row r="40" spans="1:97" ht="17.25" customHeight="1">
      <c r="A40" s="517"/>
      <c r="B40" s="256" t="s">
        <v>162</v>
      </c>
      <c r="C40" s="222">
        <v>183</v>
      </c>
      <c r="D40" s="223" t="s">
        <v>59</v>
      </c>
      <c r="E40" s="224">
        <v>45</v>
      </c>
      <c r="F40" s="294">
        <v>43</v>
      </c>
      <c r="G40" s="223" t="s">
        <v>59</v>
      </c>
      <c r="H40" s="295">
        <v>52197</v>
      </c>
      <c r="I40" s="227">
        <v>508330</v>
      </c>
      <c r="J40" s="228">
        <v>27853</v>
      </c>
      <c r="K40" s="222">
        <v>14</v>
      </c>
      <c r="L40" s="294">
        <v>23</v>
      </c>
      <c r="M40" s="294">
        <v>39</v>
      </c>
      <c r="N40" s="294">
        <v>29</v>
      </c>
      <c r="O40" s="294">
        <v>27</v>
      </c>
      <c r="P40" s="222">
        <v>18</v>
      </c>
      <c r="Q40" s="222">
        <v>32</v>
      </c>
      <c r="R40" s="294">
        <v>13</v>
      </c>
      <c r="S40" s="294">
        <v>10</v>
      </c>
      <c r="T40" s="294">
        <v>7</v>
      </c>
      <c r="U40" s="294">
        <v>5</v>
      </c>
      <c r="V40" s="222">
        <v>3</v>
      </c>
      <c r="W40" s="294">
        <v>2</v>
      </c>
      <c r="X40" s="294">
        <v>2</v>
      </c>
      <c r="Y40" s="294">
        <v>1</v>
      </c>
      <c r="Z40" s="294">
        <v>1</v>
      </c>
      <c r="AA40" s="222" t="s">
        <v>121</v>
      </c>
      <c r="AB40" s="225" t="s">
        <v>121</v>
      </c>
      <c r="AC40" s="257" t="s">
        <v>162</v>
      </c>
      <c r="AD40" s="488"/>
      <c r="AE40" s="220"/>
      <c r="AF40" s="197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</row>
    <row r="41" spans="1:97" ht="17.25" customHeight="1">
      <c r="A41" s="517"/>
      <c r="B41" s="256" t="s">
        <v>163</v>
      </c>
      <c r="C41" s="222">
        <v>288</v>
      </c>
      <c r="D41" s="223" t="s">
        <v>59</v>
      </c>
      <c r="E41" s="224">
        <v>46</v>
      </c>
      <c r="F41" s="294">
        <v>60</v>
      </c>
      <c r="G41" s="223" t="s">
        <v>59</v>
      </c>
      <c r="H41" s="295">
        <v>82798</v>
      </c>
      <c r="I41" s="227">
        <v>866953</v>
      </c>
      <c r="J41" s="228">
        <v>68780</v>
      </c>
      <c r="K41" s="222">
        <v>32</v>
      </c>
      <c r="L41" s="222">
        <v>24</v>
      </c>
      <c r="M41" s="222">
        <v>60</v>
      </c>
      <c r="N41" s="222">
        <v>36</v>
      </c>
      <c r="O41" s="222">
        <v>50</v>
      </c>
      <c r="P41" s="222">
        <v>28</v>
      </c>
      <c r="Q41" s="222">
        <v>39</v>
      </c>
      <c r="R41" s="222">
        <v>23</v>
      </c>
      <c r="S41" s="222">
        <v>17</v>
      </c>
      <c r="T41" s="222">
        <v>7</v>
      </c>
      <c r="U41" s="222">
        <v>6</v>
      </c>
      <c r="V41" s="222">
        <v>10</v>
      </c>
      <c r="W41" s="222">
        <v>6</v>
      </c>
      <c r="X41" s="222">
        <v>3</v>
      </c>
      <c r="Y41" s="222">
        <v>3</v>
      </c>
      <c r="Z41" s="222">
        <v>1</v>
      </c>
      <c r="AA41" s="222">
        <v>2</v>
      </c>
      <c r="AB41" s="222">
        <v>1</v>
      </c>
      <c r="AC41" s="257" t="s">
        <v>163</v>
      </c>
      <c r="AD41" s="488"/>
      <c r="AE41" s="220"/>
      <c r="AF41" s="197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</row>
    <row r="42" spans="1:97" ht="17.25" customHeight="1">
      <c r="A42" s="517"/>
      <c r="B42" s="256" t="s">
        <v>164</v>
      </c>
      <c r="C42" s="222">
        <v>138</v>
      </c>
      <c r="D42" s="223" t="s">
        <v>59</v>
      </c>
      <c r="E42" s="224">
        <v>4</v>
      </c>
      <c r="F42" s="294">
        <v>24</v>
      </c>
      <c r="G42" s="223" t="s">
        <v>59</v>
      </c>
      <c r="H42" s="295">
        <v>8620</v>
      </c>
      <c r="I42" s="227">
        <v>365889</v>
      </c>
      <c r="J42" s="228">
        <v>17655</v>
      </c>
      <c r="K42" s="222">
        <v>16</v>
      </c>
      <c r="L42" s="294">
        <v>19</v>
      </c>
      <c r="M42" s="294">
        <v>26</v>
      </c>
      <c r="N42" s="294">
        <v>22</v>
      </c>
      <c r="O42" s="294">
        <v>16</v>
      </c>
      <c r="P42" s="222">
        <v>10</v>
      </c>
      <c r="Q42" s="222">
        <v>16</v>
      </c>
      <c r="R42" s="294">
        <v>14</v>
      </c>
      <c r="S42" s="294">
        <v>9</v>
      </c>
      <c r="T42" s="294">
        <v>4</v>
      </c>
      <c r="U42" s="294">
        <v>5</v>
      </c>
      <c r="V42" s="222">
        <v>1</v>
      </c>
      <c r="W42" s="294" t="s">
        <v>121</v>
      </c>
      <c r="X42" s="294">
        <v>2</v>
      </c>
      <c r="Y42" s="294" t="s">
        <v>121</v>
      </c>
      <c r="Z42" s="294">
        <v>1</v>
      </c>
      <c r="AA42" s="222">
        <v>1</v>
      </c>
      <c r="AB42" s="225" t="s">
        <v>121</v>
      </c>
      <c r="AC42" s="257" t="s">
        <v>164</v>
      </c>
      <c r="AD42" s="488"/>
      <c r="AE42" s="220"/>
      <c r="AF42" s="197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</row>
    <row r="43" spans="1:97" ht="27">
      <c r="A43" s="517"/>
      <c r="B43" s="275" t="s">
        <v>165</v>
      </c>
      <c r="C43" s="222">
        <v>47</v>
      </c>
      <c r="D43" s="223" t="s">
        <v>59</v>
      </c>
      <c r="E43" s="224">
        <v>2</v>
      </c>
      <c r="F43" s="294">
        <v>7</v>
      </c>
      <c r="G43" s="223" t="s">
        <v>59</v>
      </c>
      <c r="H43" s="295">
        <v>1717</v>
      </c>
      <c r="I43" s="227">
        <v>94359</v>
      </c>
      <c r="J43" s="228">
        <v>2092</v>
      </c>
      <c r="K43" s="222">
        <v>4</v>
      </c>
      <c r="L43" s="294">
        <v>5</v>
      </c>
      <c r="M43" s="294">
        <v>12</v>
      </c>
      <c r="N43" s="294">
        <v>8</v>
      </c>
      <c r="O43" s="294">
        <v>7</v>
      </c>
      <c r="P43" s="222">
        <v>8</v>
      </c>
      <c r="Q43" s="222">
        <v>7</v>
      </c>
      <c r="R43" s="294">
        <v>2</v>
      </c>
      <c r="S43" s="294">
        <v>1</v>
      </c>
      <c r="T43" s="294" t="s">
        <v>121</v>
      </c>
      <c r="U43" s="294" t="s">
        <v>121</v>
      </c>
      <c r="V43" s="222" t="s">
        <v>121</v>
      </c>
      <c r="W43" s="294" t="s">
        <v>121</v>
      </c>
      <c r="X43" s="294" t="s">
        <v>121</v>
      </c>
      <c r="Y43" s="294" t="s">
        <v>121</v>
      </c>
      <c r="Z43" s="294" t="s">
        <v>121</v>
      </c>
      <c r="AA43" s="222" t="s">
        <v>121</v>
      </c>
      <c r="AB43" s="225" t="s">
        <v>121</v>
      </c>
      <c r="AC43" s="276" t="s">
        <v>165</v>
      </c>
      <c r="AD43" s="488"/>
      <c r="AE43" s="220"/>
      <c r="AF43" s="197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</row>
    <row r="44" spans="1:97" ht="17.25" customHeight="1">
      <c r="A44" s="517"/>
      <c r="B44" s="256" t="s">
        <v>166</v>
      </c>
      <c r="C44" s="222">
        <v>46</v>
      </c>
      <c r="D44" s="223" t="s">
        <v>59</v>
      </c>
      <c r="E44" s="224">
        <v>9</v>
      </c>
      <c r="F44" s="225">
        <v>11</v>
      </c>
      <c r="G44" s="223" t="s">
        <v>59</v>
      </c>
      <c r="H44" s="226">
        <v>6205</v>
      </c>
      <c r="I44" s="227">
        <v>97204</v>
      </c>
      <c r="J44" s="228">
        <v>5189</v>
      </c>
      <c r="K44" s="229">
        <v>10</v>
      </c>
      <c r="L44" s="229">
        <v>5</v>
      </c>
      <c r="M44" s="229">
        <v>13</v>
      </c>
      <c r="N44" s="229">
        <v>6</v>
      </c>
      <c r="O44" s="229">
        <v>2</v>
      </c>
      <c r="P44" s="229">
        <v>7</v>
      </c>
      <c r="Q44" s="229">
        <v>6</v>
      </c>
      <c r="R44" s="229">
        <v>5</v>
      </c>
      <c r="S44" s="229" t="s">
        <v>121</v>
      </c>
      <c r="T44" s="229">
        <v>1</v>
      </c>
      <c r="U44" s="229" t="s">
        <v>121</v>
      </c>
      <c r="V44" s="229" t="s">
        <v>121</v>
      </c>
      <c r="W44" s="229">
        <v>1</v>
      </c>
      <c r="X44" s="229">
        <v>1</v>
      </c>
      <c r="Y44" s="229" t="s">
        <v>121</v>
      </c>
      <c r="Z44" s="229" t="s">
        <v>121</v>
      </c>
      <c r="AA44" s="229" t="s">
        <v>121</v>
      </c>
      <c r="AB44" s="229" t="s">
        <v>121</v>
      </c>
      <c r="AC44" s="257" t="s">
        <v>166</v>
      </c>
      <c r="AD44" s="488"/>
      <c r="AE44" s="220"/>
      <c r="AF44" s="197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</row>
    <row r="45" spans="1:97" ht="17.25" customHeight="1">
      <c r="A45" s="531"/>
      <c r="B45" s="302" t="s">
        <v>192</v>
      </c>
      <c r="C45" s="303">
        <v>1781</v>
      </c>
      <c r="D45" s="304" t="s">
        <v>59</v>
      </c>
      <c r="E45" s="305">
        <v>310</v>
      </c>
      <c r="F45" s="306">
        <v>414</v>
      </c>
      <c r="G45" s="304" t="s">
        <v>59</v>
      </c>
      <c r="H45" s="307">
        <v>393058</v>
      </c>
      <c r="I45" s="308">
        <v>4625845</v>
      </c>
      <c r="J45" s="309">
        <v>274148</v>
      </c>
      <c r="K45" s="303">
        <v>235</v>
      </c>
      <c r="L45" s="306">
        <v>218</v>
      </c>
      <c r="M45" s="306">
        <v>370</v>
      </c>
      <c r="N45" s="306">
        <v>277</v>
      </c>
      <c r="O45" s="306">
        <v>239</v>
      </c>
      <c r="P45" s="303">
        <v>178</v>
      </c>
      <c r="Q45" s="303">
        <v>242</v>
      </c>
      <c r="R45" s="306">
        <v>144</v>
      </c>
      <c r="S45" s="306">
        <v>86</v>
      </c>
      <c r="T45" s="306">
        <v>52</v>
      </c>
      <c r="U45" s="306">
        <v>39</v>
      </c>
      <c r="V45" s="303">
        <v>40</v>
      </c>
      <c r="W45" s="306">
        <v>26</v>
      </c>
      <c r="X45" s="306">
        <v>20</v>
      </c>
      <c r="Y45" s="306">
        <v>6</v>
      </c>
      <c r="Z45" s="306">
        <v>15</v>
      </c>
      <c r="AA45" s="303">
        <v>7</v>
      </c>
      <c r="AB45" s="310">
        <v>1</v>
      </c>
      <c r="AC45" s="311" t="s">
        <v>192</v>
      </c>
      <c r="AD45" s="530"/>
      <c r="AE45" s="220"/>
      <c r="AF45" s="197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</row>
    <row r="46" spans="1:97" ht="17.25" customHeight="1">
      <c r="A46" s="312" t="s">
        <v>167</v>
      </c>
      <c r="B46" s="313"/>
      <c r="C46" s="314"/>
      <c r="D46" s="314"/>
      <c r="E46" s="314"/>
      <c r="F46" s="314"/>
      <c r="G46" s="314"/>
      <c r="H46" s="314"/>
      <c r="I46" s="314"/>
      <c r="J46" s="314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3"/>
      <c r="AD46" s="316"/>
      <c r="AE46" s="317"/>
      <c r="AF46" s="197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</row>
    <row r="47" spans="1:97" ht="15">
      <c r="A47" s="194"/>
      <c r="B47" s="194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194"/>
      <c r="AD47" s="194"/>
      <c r="AE47" s="318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</row>
    <row r="48" spans="1:97" ht="14.2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</row>
    <row r="49" spans="1:97" ht="14.25">
      <c r="A49" s="194"/>
      <c r="B49" s="319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19"/>
      <c r="AD49" s="194"/>
      <c r="AE49" s="320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</row>
    <row r="50" spans="1:97" ht="14.25">
      <c r="A50" s="194"/>
      <c r="B50" s="319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19"/>
      <c r="AD50" s="194"/>
      <c r="AE50" s="320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</row>
    <row r="51" spans="1:97" ht="14.25">
      <c r="A51" s="194"/>
      <c r="B51" s="319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319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</row>
    <row r="52" spans="1:97" ht="14.25">
      <c r="A52" s="194"/>
      <c r="B52" s="319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19"/>
      <c r="AD52" s="194"/>
      <c r="AE52" s="320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</row>
    <row r="53" spans="1:97" ht="14.25">
      <c r="A53" s="194"/>
      <c r="B53" s="319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19"/>
      <c r="AD53" s="194"/>
      <c r="AE53" s="320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</row>
    <row r="54" spans="1:97" ht="14.2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</row>
    <row r="55" spans="1:97" ht="14.2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</row>
    <row r="56" spans="1:97" ht="14.2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</row>
    <row r="57" spans="1:97" ht="14.2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</row>
    <row r="58" spans="1:97" ht="14.2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</row>
    <row r="59" spans="1:97" ht="14.2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</row>
    <row r="60" spans="1:97" ht="14.2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</row>
    <row r="61" spans="1:97" ht="14.25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</row>
    <row r="62" spans="1:97" ht="14.25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</row>
    <row r="63" spans="1:97" ht="14.25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</row>
    <row r="64" spans="1:97" ht="14.25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</row>
    <row r="65" spans="1:97" ht="14.2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</row>
    <row r="66" spans="1:97" ht="14.25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</row>
    <row r="67" spans="1:97" ht="14.2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</row>
    <row r="68" spans="1:97" ht="14.2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</row>
    <row r="69" spans="1:97" ht="14.2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</row>
    <row r="70" spans="1:97" ht="14.2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</row>
    <row r="71" spans="1:97" ht="14.25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</row>
    <row r="72" spans="1:97" ht="14.25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</row>
    <row r="73" spans="1:97" ht="14.25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</row>
    <row r="74" spans="1:97" ht="14.25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</row>
    <row r="75" spans="1:97" ht="14.25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</row>
    <row r="76" spans="1:97" ht="14.25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</row>
    <row r="77" spans="1:97" ht="14.25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</row>
    <row r="78" spans="1:97" ht="14.25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</row>
    <row r="79" spans="1:97" ht="14.2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</row>
    <row r="80" spans="1:97" ht="14.25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</row>
    <row r="81" spans="1:97" ht="14.25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</row>
    <row r="82" spans="1:97" ht="14.25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</row>
    <row r="83" spans="1:97" ht="14.25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</row>
    <row r="84" spans="1:97" ht="14.25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</row>
    <row r="85" spans="1:97" ht="14.2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</row>
    <row r="86" spans="1:97" ht="14.2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</row>
    <row r="87" spans="1:97" ht="14.2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</row>
    <row r="88" spans="1:97" ht="14.25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</row>
    <row r="89" spans="1:97" ht="14.25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</row>
    <row r="90" spans="1:97" ht="14.25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</row>
    <row r="91" spans="1:97" ht="14.25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</row>
    <row r="92" spans="1:97" ht="14.2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</row>
    <row r="93" spans="1:97" ht="14.25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</row>
    <row r="94" spans="1:97" ht="14.25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</row>
    <row r="95" spans="1:97" ht="14.25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</row>
    <row r="96" spans="1:97" ht="14.25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</row>
  </sheetData>
  <mergeCells count="44">
    <mergeCell ref="A26:B26"/>
    <mergeCell ref="A29:B29"/>
    <mergeCell ref="AD30:AD35"/>
    <mergeCell ref="AD37:AD45"/>
    <mergeCell ref="A30:A35"/>
    <mergeCell ref="A37:A45"/>
    <mergeCell ref="A28:B28"/>
    <mergeCell ref="A27:B27"/>
    <mergeCell ref="D4:F6"/>
    <mergeCell ref="G2:I6"/>
    <mergeCell ref="A17:A24"/>
    <mergeCell ref="A12:A15"/>
    <mergeCell ref="A2:B6"/>
    <mergeCell ref="C2:F3"/>
    <mergeCell ref="C4:C6"/>
    <mergeCell ref="A8:A10"/>
    <mergeCell ref="K2:AB3"/>
    <mergeCell ref="AA4:AA6"/>
    <mergeCell ref="U4:U6"/>
    <mergeCell ref="V4:V6"/>
    <mergeCell ref="AB4:AB6"/>
    <mergeCell ref="T4:T6"/>
    <mergeCell ref="N4:N6"/>
    <mergeCell ref="Y4:Y6"/>
    <mergeCell ref="Z4:Z6"/>
    <mergeCell ref="M4:M6"/>
    <mergeCell ref="AD8:AD10"/>
    <mergeCell ref="AC2:AD6"/>
    <mergeCell ref="AC27:AD27"/>
    <mergeCell ref="AC29:AD29"/>
    <mergeCell ref="AD12:AD15"/>
    <mergeCell ref="AD17:AD24"/>
    <mergeCell ref="AC26:AD26"/>
    <mergeCell ref="AC28:AD28"/>
    <mergeCell ref="W4:W6"/>
    <mergeCell ref="X4:X6"/>
    <mergeCell ref="S4:S6"/>
    <mergeCell ref="J2:J6"/>
    <mergeCell ref="O4:O6"/>
    <mergeCell ref="P4:P6"/>
    <mergeCell ref="Q4:Q6"/>
    <mergeCell ref="R4:R6"/>
    <mergeCell ref="K4:K6"/>
    <mergeCell ref="L4:L6"/>
  </mergeCells>
  <printOptions horizontalCentered="1"/>
  <pageMargins left="0.5905511811023623" right="0.5905511811023623" top="1.062992125984252" bottom="1.062992125984252" header="0.5118110236220472" footer="0.6692913385826772"/>
  <pageSetup fitToHeight="1" fitToWidth="1" horizontalDpi="600" verticalDpi="600" orientation="landscape" paperSize="9" scale="50" r:id="rId1"/>
  <headerFooter alignWithMargins="0">
    <oddHeader>&amp;R&amp;"ＭＳ Ｐゴシック,太字"沖縄国税事務所　申告所得税3　（H18）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S98"/>
  <sheetViews>
    <sheetView showOutlineSymbol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6.125" style="195" customWidth="1"/>
    <col min="2" max="2" width="19.125" style="195" customWidth="1"/>
    <col min="3" max="3" width="8.625" style="195" customWidth="1"/>
    <col min="4" max="4" width="3.125" style="195" customWidth="1"/>
    <col min="5" max="5" width="6.375" style="195" customWidth="1"/>
    <col min="6" max="6" width="7.625" style="195" customWidth="1"/>
    <col min="7" max="7" width="3.125" style="195" customWidth="1"/>
    <col min="8" max="8" width="12.00390625" style="195" customWidth="1"/>
    <col min="9" max="9" width="12.75390625" style="195" customWidth="1"/>
    <col min="10" max="10" width="12.125" style="195" customWidth="1"/>
    <col min="11" max="11" width="7.50390625" style="195" customWidth="1"/>
    <col min="12" max="28" width="8.25390625" style="195" customWidth="1"/>
    <col min="29" max="29" width="19.125" style="195" customWidth="1"/>
    <col min="30" max="30" width="7.125" style="195" customWidth="1"/>
    <col min="31" max="31" width="1.37890625" style="195" customWidth="1"/>
    <col min="32" max="16384" width="12.00390625" style="195" customWidth="1"/>
  </cols>
  <sheetData>
    <row r="1" spans="1:97" ht="17.25">
      <c r="A1" s="368" t="s">
        <v>258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</row>
    <row r="2" spans="1:97" ht="15" customHeight="1">
      <c r="A2" s="479" t="s">
        <v>123</v>
      </c>
      <c r="B2" s="479"/>
      <c r="C2" s="522" t="s">
        <v>168</v>
      </c>
      <c r="D2" s="522"/>
      <c r="E2" s="522"/>
      <c r="F2" s="522"/>
      <c r="G2" s="507" t="s">
        <v>124</v>
      </c>
      <c r="H2" s="508"/>
      <c r="I2" s="509"/>
      <c r="J2" s="474" t="s">
        <v>169</v>
      </c>
      <c r="K2" s="494" t="s">
        <v>125</v>
      </c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79" t="s">
        <v>123</v>
      </c>
      <c r="AD2" s="479"/>
      <c r="AE2" s="196"/>
      <c r="AF2" s="197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</row>
    <row r="3" spans="1:97" ht="14.25">
      <c r="A3" s="479"/>
      <c r="B3" s="479"/>
      <c r="C3" s="522"/>
      <c r="D3" s="522"/>
      <c r="E3" s="522"/>
      <c r="F3" s="522"/>
      <c r="G3" s="510"/>
      <c r="H3" s="511"/>
      <c r="I3" s="512"/>
      <c r="J3" s="475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79"/>
      <c r="AD3" s="479"/>
      <c r="AE3" s="196"/>
      <c r="AF3" s="197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</row>
    <row r="4" spans="1:97" ht="14.25" customHeight="1">
      <c r="A4" s="479"/>
      <c r="B4" s="479"/>
      <c r="C4" s="523" t="s">
        <v>126</v>
      </c>
      <c r="D4" s="498" t="s">
        <v>127</v>
      </c>
      <c r="E4" s="499"/>
      <c r="F4" s="500"/>
      <c r="G4" s="510"/>
      <c r="H4" s="511"/>
      <c r="I4" s="512"/>
      <c r="J4" s="475"/>
      <c r="K4" s="471" t="s">
        <v>232</v>
      </c>
      <c r="L4" s="471" t="s">
        <v>233</v>
      </c>
      <c r="M4" s="471" t="s">
        <v>234</v>
      </c>
      <c r="N4" s="471" t="s">
        <v>235</v>
      </c>
      <c r="O4" s="471" t="s">
        <v>236</v>
      </c>
      <c r="P4" s="471" t="s">
        <v>237</v>
      </c>
      <c r="Q4" s="471" t="s">
        <v>238</v>
      </c>
      <c r="R4" s="471" t="s">
        <v>239</v>
      </c>
      <c r="S4" s="471" t="s">
        <v>240</v>
      </c>
      <c r="T4" s="471" t="s">
        <v>241</v>
      </c>
      <c r="U4" s="471" t="s">
        <v>242</v>
      </c>
      <c r="V4" s="471" t="s">
        <v>243</v>
      </c>
      <c r="W4" s="465" t="s">
        <v>244</v>
      </c>
      <c r="X4" s="468" t="s">
        <v>245</v>
      </c>
      <c r="Y4" s="468" t="s">
        <v>246</v>
      </c>
      <c r="Z4" s="468" t="s">
        <v>247</v>
      </c>
      <c r="AA4" s="468" t="s">
        <v>248</v>
      </c>
      <c r="AB4" s="495" t="s">
        <v>249</v>
      </c>
      <c r="AC4" s="479"/>
      <c r="AD4" s="479"/>
      <c r="AE4" s="199"/>
      <c r="AF4" s="197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</row>
    <row r="5" spans="1:97" ht="14.25" customHeight="1">
      <c r="A5" s="479"/>
      <c r="B5" s="479"/>
      <c r="C5" s="524"/>
      <c r="D5" s="501"/>
      <c r="E5" s="502"/>
      <c r="F5" s="503"/>
      <c r="G5" s="510"/>
      <c r="H5" s="511"/>
      <c r="I5" s="512"/>
      <c r="J5" s="475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66"/>
      <c r="X5" s="469"/>
      <c r="Y5" s="469"/>
      <c r="Z5" s="469"/>
      <c r="AA5" s="469"/>
      <c r="AB5" s="496"/>
      <c r="AC5" s="479"/>
      <c r="AD5" s="479"/>
      <c r="AE5" s="199"/>
      <c r="AF5" s="197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</row>
    <row r="6" spans="1:97" ht="14.25" customHeight="1">
      <c r="A6" s="479"/>
      <c r="B6" s="479"/>
      <c r="C6" s="525"/>
      <c r="D6" s="504"/>
      <c r="E6" s="505"/>
      <c r="F6" s="506"/>
      <c r="G6" s="513"/>
      <c r="H6" s="514"/>
      <c r="I6" s="515"/>
      <c r="J6" s="476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67"/>
      <c r="X6" s="470"/>
      <c r="Y6" s="470"/>
      <c r="Z6" s="470"/>
      <c r="AA6" s="470"/>
      <c r="AB6" s="497"/>
      <c r="AC6" s="479"/>
      <c r="AD6" s="479"/>
      <c r="AE6" s="199"/>
      <c r="AF6" s="197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</row>
    <row r="7" spans="1:97" ht="17.25" customHeight="1">
      <c r="A7" s="200"/>
      <c r="B7" s="201"/>
      <c r="C7" s="202" t="s">
        <v>188</v>
      </c>
      <c r="D7" s="203"/>
      <c r="E7" s="204" t="s">
        <v>128</v>
      </c>
      <c r="F7" s="205" t="s">
        <v>128</v>
      </c>
      <c r="G7" s="206"/>
      <c r="H7" s="207" t="s">
        <v>129</v>
      </c>
      <c r="I7" s="208" t="s">
        <v>130</v>
      </c>
      <c r="J7" s="209" t="s">
        <v>130</v>
      </c>
      <c r="K7" s="202" t="s">
        <v>188</v>
      </c>
      <c r="L7" s="205" t="s">
        <v>188</v>
      </c>
      <c r="M7" s="205" t="s">
        <v>188</v>
      </c>
      <c r="N7" s="205" t="s">
        <v>188</v>
      </c>
      <c r="O7" s="205" t="s">
        <v>188</v>
      </c>
      <c r="P7" s="202" t="s">
        <v>188</v>
      </c>
      <c r="Q7" s="202" t="s">
        <v>188</v>
      </c>
      <c r="R7" s="205" t="s">
        <v>188</v>
      </c>
      <c r="S7" s="205" t="s">
        <v>188</v>
      </c>
      <c r="T7" s="205" t="s">
        <v>188</v>
      </c>
      <c r="U7" s="202" t="s">
        <v>188</v>
      </c>
      <c r="V7" s="202" t="s">
        <v>188</v>
      </c>
      <c r="W7" s="205" t="s">
        <v>188</v>
      </c>
      <c r="X7" s="205" t="s">
        <v>188</v>
      </c>
      <c r="Y7" s="205" t="s">
        <v>188</v>
      </c>
      <c r="Z7" s="202" t="s">
        <v>188</v>
      </c>
      <c r="AA7" s="202" t="s">
        <v>188</v>
      </c>
      <c r="AB7" s="202" t="s">
        <v>188</v>
      </c>
      <c r="AC7" s="210"/>
      <c r="AD7" s="211"/>
      <c r="AE7" s="212"/>
      <c r="AF7" s="197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</row>
    <row r="8" spans="1:97" ht="17.25" customHeight="1">
      <c r="A8" s="526" t="s">
        <v>193</v>
      </c>
      <c r="B8" s="321" t="s">
        <v>194</v>
      </c>
      <c r="C8" s="214">
        <v>51</v>
      </c>
      <c r="D8" s="215" t="s">
        <v>59</v>
      </c>
      <c r="E8" s="322">
        <v>6</v>
      </c>
      <c r="F8" s="323">
        <v>4</v>
      </c>
      <c r="G8" s="215" t="s">
        <v>59</v>
      </c>
      <c r="H8" s="324">
        <v>15426</v>
      </c>
      <c r="I8" s="325">
        <v>121172</v>
      </c>
      <c r="J8" s="326">
        <v>8084</v>
      </c>
      <c r="K8" s="214">
        <v>4</v>
      </c>
      <c r="L8" s="323">
        <v>6</v>
      </c>
      <c r="M8" s="323">
        <v>13</v>
      </c>
      <c r="N8" s="323">
        <v>7</v>
      </c>
      <c r="O8" s="323">
        <v>4</v>
      </c>
      <c r="P8" s="214">
        <v>3</v>
      </c>
      <c r="Q8" s="214">
        <v>8</v>
      </c>
      <c r="R8" s="323">
        <v>4</v>
      </c>
      <c r="S8" s="323" t="s">
        <v>121</v>
      </c>
      <c r="T8" s="323" t="s">
        <v>121</v>
      </c>
      <c r="U8" s="323">
        <v>2</v>
      </c>
      <c r="V8" s="214">
        <v>2</v>
      </c>
      <c r="W8" s="323" t="s">
        <v>121</v>
      </c>
      <c r="X8" s="323">
        <v>1</v>
      </c>
      <c r="Y8" s="323" t="s">
        <v>121</v>
      </c>
      <c r="Z8" s="323">
        <v>1</v>
      </c>
      <c r="AA8" s="214" t="s">
        <v>121</v>
      </c>
      <c r="AB8" s="327" t="s">
        <v>121</v>
      </c>
      <c r="AC8" s="328" t="s">
        <v>194</v>
      </c>
      <c r="AD8" s="537" t="s">
        <v>193</v>
      </c>
      <c r="AE8" s="220"/>
      <c r="AF8" s="197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</row>
    <row r="9" spans="1:97" ht="17.25" customHeight="1">
      <c r="A9" s="526"/>
      <c r="B9" s="256" t="s">
        <v>195</v>
      </c>
      <c r="C9" s="222">
        <v>156</v>
      </c>
      <c r="D9" s="223" t="s">
        <v>59</v>
      </c>
      <c r="E9" s="224">
        <v>8</v>
      </c>
      <c r="F9" s="294">
        <v>35</v>
      </c>
      <c r="G9" s="223" t="s">
        <v>59</v>
      </c>
      <c r="H9" s="295">
        <v>3678</v>
      </c>
      <c r="I9" s="227">
        <v>372416</v>
      </c>
      <c r="J9" s="228">
        <v>14554</v>
      </c>
      <c r="K9" s="222">
        <v>13</v>
      </c>
      <c r="L9" s="294">
        <v>16</v>
      </c>
      <c r="M9" s="294">
        <v>39</v>
      </c>
      <c r="N9" s="294">
        <v>29</v>
      </c>
      <c r="O9" s="294">
        <v>23</v>
      </c>
      <c r="P9" s="222">
        <v>17</v>
      </c>
      <c r="Q9" s="222">
        <v>25</v>
      </c>
      <c r="R9" s="294">
        <v>9</v>
      </c>
      <c r="S9" s="294">
        <v>6</v>
      </c>
      <c r="T9" s="294">
        <v>3</v>
      </c>
      <c r="U9" s="294">
        <v>4</v>
      </c>
      <c r="V9" s="222">
        <v>2</v>
      </c>
      <c r="W9" s="294">
        <v>4</v>
      </c>
      <c r="X9" s="294" t="s">
        <v>121</v>
      </c>
      <c r="Y9" s="294" t="s">
        <v>121</v>
      </c>
      <c r="Z9" s="294" t="s">
        <v>121</v>
      </c>
      <c r="AA9" s="222">
        <v>1</v>
      </c>
      <c r="AB9" s="225" t="s">
        <v>121</v>
      </c>
      <c r="AC9" s="257" t="s">
        <v>195</v>
      </c>
      <c r="AD9" s="537"/>
      <c r="AE9" s="220"/>
      <c r="AF9" s="197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</row>
    <row r="10" spans="1:97" ht="17.25" customHeight="1">
      <c r="A10" s="527"/>
      <c r="B10" s="258" t="s">
        <v>196</v>
      </c>
      <c r="C10" s="232">
        <v>207</v>
      </c>
      <c r="D10" s="233" t="s">
        <v>59</v>
      </c>
      <c r="E10" s="234">
        <v>14</v>
      </c>
      <c r="F10" s="296">
        <v>39</v>
      </c>
      <c r="G10" s="233" t="s">
        <v>59</v>
      </c>
      <c r="H10" s="297">
        <v>19104</v>
      </c>
      <c r="I10" s="237">
        <v>493588</v>
      </c>
      <c r="J10" s="238">
        <v>22638</v>
      </c>
      <c r="K10" s="232">
        <v>17</v>
      </c>
      <c r="L10" s="296">
        <v>22</v>
      </c>
      <c r="M10" s="296">
        <v>52</v>
      </c>
      <c r="N10" s="296">
        <v>36</v>
      </c>
      <c r="O10" s="296">
        <v>27</v>
      </c>
      <c r="P10" s="232">
        <v>20</v>
      </c>
      <c r="Q10" s="232">
        <v>33</v>
      </c>
      <c r="R10" s="296">
        <v>13</v>
      </c>
      <c r="S10" s="296">
        <v>6</v>
      </c>
      <c r="T10" s="296">
        <v>3</v>
      </c>
      <c r="U10" s="296">
        <v>6</v>
      </c>
      <c r="V10" s="232">
        <v>4</v>
      </c>
      <c r="W10" s="296">
        <v>4</v>
      </c>
      <c r="X10" s="296">
        <v>1</v>
      </c>
      <c r="Y10" s="296" t="s">
        <v>121</v>
      </c>
      <c r="Z10" s="296">
        <v>1</v>
      </c>
      <c r="AA10" s="232">
        <v>1</v>
      </c>
      <c r="AB10" s="235" t="s">
        <v>121</v>
      </c>
      <c r="AC10" s="259" t="s">
        <v>196</v>
      </c>
      <c r="AD10" s="538"/>
      <c r="AE10" s="220"/>
      <c r="AF10" s="197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</row>
    <row r="11" spans="1:97" ht="17.25" customHeight="1">
      <c r="A11" s="329"/>
      <c r="B11" s="261"/>
      <c r="C11" s="262"/>
      <c r="D11" s="262"/>
      <c r="E11" s="262"/>
      <c r="F11" s="262"/>
      <c r="G11" s="262"/>
      <c r="H11" s="262"/>
      <c r="I11" s="262"/>
      <c r="J11" s="262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1"/>
      <c r="AD11" s="330"/>
      <c r="AE11" s="220"/>
      <c r="AF11" s="197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</row>
    <row r="12" spans="1:97" ht="17.25" customHeight="1">
      <c r="A12" s="532" t="s">
        <v>250</v>
      </c>
      <c r="B12" s="542"/>
      <c r="C12" s="284">
        <v>80</v>
      </c>
      <c r="D12" s="282" t="s">
        <v>59</v>
      </c>
      <c r="E12" s="283">
        <v>35</v>
      </c>
      <c r="F12" s="284">
        <v>28</v>
      </c>
      <c r="G12" s="282" t="s">
        <v>59</v>
      </c>
      <c r="H12" s="285">
        <v>75804</v>
      </c>
      <c r="I12" s="286">
        <v>483214</v>
      </c>
      <c r="J12" s="286">
        <v>71659</v>
      </c>
      <c r="K12" s="281">
        <v>1</v>
      </c>
      <c r="L12" s="281">
        <v>4</v>
      </c>
      <c r="M12" s="281">
        <v>10</v>
      </c>
      <c r="N12" s="281">
        <v>6</v>
      </c>
      <c r="O12" s="281">
        <v>6</v>
      </c>
      <c r="P12" s="281">
        <v>12</v>
      </c>
      <c r="Q12" s="281">
        <v>11</v>
      </c>
      <c r="R12" s="281">
        <v>9</v>
      </c>
      <c r="S12" s="281">
        <v>10</v>
      </c>
      <c r="T12" s="281">
        <v>3</v>
      </c>
      <c r="U12" s="281">
        <v>5</v>
      </c>
      <c r="V12" s="281">
        <v>10</v>
      </c>
      <c r="W12" s="281">
        <v>4</v>
      </c>
      <c r="X12" s="281">
        <v>5</v>
      </c>
      <c r="Y12" s="281">
        <v>4</v>
      </c>
      <c r="Z12" s="281">
        <v>6</v>
      </c>
      <c r="AA12" s="281">
        <v>2</v>
      </c>
      <c r="AB12" s="288" t="s">
        <v>121</v>
      </c>
      <c r="AC12" s="492" t="s">
        <v>251</v>
      </c>
      <c r="AD12" s="493"/>
      <c r="AE12" s="220"/>
      <c r="AF12" s="197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</row>
    <row r="13" spans="1:97" ht="17.25" customHeight="1">
      <c r="A13" s="540"/>
      <c r="B13" s="534"/>
      <c r="C13" s="262"/>
      <c r="D13" s="262"/>
      <c r="E13" s="262"/>
      <c r="F13" s="262"/>
      <c r="G13" s="262"/>
      <c r="H13" s="262"/>
      <c r="I13" s="262"/>
      <c r="J13" s="262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534"/>
      <c r="AD13" s="535"/>
      <c r="AE13" s="220"/>
      <c r="AF13" s="197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</row>
    <row r="14" spans="1:97" ht="17.25" customHeight="1">
      <c r="A14" s="333" t="s">
        <v>197</v>
      </c>
      <c r="B14" s="265" t="s">
        <v>198</v>
      </c>
      <c r="C14" s="300">
        <v>1354</v>
      </c>
      <c r="D14" s="267" t="s">
        <v>59</v>
      </c>
      <c r="E14" s="268">
        <v>116</v>
      </c>
      <c r="F14" s="300">
        <v>144</v>
      </c>
      <c r="G14" s="267" t="s">
        <v>59</v>
      </c>
      <c r="H14" s="301">
        <v>219390</v>
      </c>
      <c r="I14" s="271">
        <v>2046598</v>
      </c>
      <c r="J14" s="271">
        <v>119288</v>
      </c>
      <c r="K14" s="266">
        <v>621</v>
      </c>
      <c r="L14" s="266">
        <v>193</v>
      </c>
      <c r="M14" s="266">
        <v>185</v>
      </c>
      <c r="N14" s="266">
        <v>138</v>
      </c>
      <c r="O14" s="266">
        <v>103</v>
      </c>
      <c r="P14" s="266">
        <v>77</v>
      </c>
      <c r="Q14" s="266">
        <v>61</v>
      </c>
      <c r="R14" s="266">
        <v>32</v>
      </c>
      <c r="S14" s="266">
        <v>27</v>
      </c>
      <c r="T14" s="266">
        <v>10</v>
      </c>
      <c r="U14" s="266">
        <v>9</v>
      </c>
      <c r="V14" s="266">
        <v>13</v>
      </c>
      <c r="W14" s="266">
        <v>7</v>
      </c>
      <c r="X14" s="266">
        <v>9</v>
      </c>
      <c r="Y14" s="266">
        <v>7</v>
      </c>
      <c r="Z14" s="266">
        <v>3</v>
      </c>
      <c r="AA14" s="266">
        <v>3</v>
      </c>
      <c r="AB14" s="269" t="s">
        <v>121</v>
      </c>
      <c r="AC14" s="274" t="s">
        <v>198</v>
      </c>
      <c r="AD14" s="334" t="s">
        <v>197</v>
      </c>
      <c r="AE14" s="220"/>
      <c r="AF14" s="197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</row>
    <row r="15" spans="1:97" ht="17.25" customHeight="1">
      <c r="A15" s="335" t="s">
        <v>199</v>
      </c>
      <c r="B15" s="256" t="s">
        <v>200</v>
      </c>
      <c r="C15" s="294">
        <v>86</v>
      </c>
      <c r="D15" s="223" t="s">
        <v>59</v>
      </c>
      <c r="E15" s="224">
        <v>18</v>
      </c>
      <c r="F15" s="294">
        <v>23</v>
      </c>
      <c r="G15" s="223" t="s">
        <v>59</v>
      </c>
      <c r="H15" s="295">
        <v>31139</v>
      </c>
      <c r="I15" s="227">
        <v>201838</v>
      </c>
      <c r="J15" s="227">
        <v>9185</v>
      </c>
      <c r="K15" s="222">
        <v>9</v>
      </c>
      <c r="L15" s="222">
        <v>11</v>
      </c>
      <c r="M15" s="222">
        <v>19</v>
      </c>
      <c r="N15" s="222">
        <v>16</v>
      </c>
      <c r="O15" s="222">
        <v>14</v>
      </c>
      <c r="P15" s="222">
        <v>3</v>
      </c>
      <c r="Q15" s="222">
        <v>14</v>
      </c>
      <c r="R15" s="222">
        <v>6</v>
      </c>
      <c r="S15" s="222">
        <v>4</v>
      </c>
      <c r="T15" s="222">
        <v>2</v>
      </c>
      <c r="U15" s="222">
        <v>3</v>
      </c>
      <c r="V15" s="222">
        <v>3</v>
      </c>
      <c r="W15" s="222">
        <v>2</v>
      </c>
      <c r="X15" s="222">
        <v>1</v>
      </c>
      <c r="Y15" s="222" t="s">
        <v>121</v>
      </c>
      <c r="Z15" s="222">
        <v>1</v>
      </c>
      <c r="AA15" s="222" t="s">
        <v>121</v>
      </c>
      <c r="AB15" s="225">
        <v>1</v>
      </c>
      <c r="AC15" s="257" t="s">
        <v>200</v>
      </c>
      <c r="AD15" s="336" t="s">
        <v>199</v>
      </c>
      <c r="AE15" s="220"/>
      <c r="AF15" s="197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</row>
    <row r="16" spans="1:97" ht="17.25" customHeight="1">
      <c r="A16" s="337" t="s">
        <v>201</v>
      </c>
      <c r="B16" s="258" t="s">
        <v>135</v>
      </c>
      <c r="C16" s="296">
        <v>1440</v>
      </c>
      <c r="D16" s="233" t="s">
        <v>59</v>
      </c>
      <c r="E16" s="234">
        <v>134</v>
      </c>
      <c r="F16" s="296">
        <v>167</v>
      </c>
      <c r="G16" s="233" t="s">
        <v>59</v>
      </c>
      <c r="H16" s="297">
        <v>250529</v>
      </c>
      <c r="I16" s="237">
        <v>2248435</v>
      </c>
      <c r="J16" s="237">
        <v>128472</v>
      </c>
      <c r="K16" s="232">
        <v>630</v>
      </c>
      <c r="L16" s="232">
        <v>204</v>
      </c>
      <c r="M16" s="232">
        <v>204</v>
      </c>
      <c r="N16" s="232">
        <v>154</v>
      </c>
      <c r="O16" s="232">
        <v>117</v>
      </c>
      <c r="P16" s="232">
        <v>80</v>
      </c>
      <c r="Q16" s="232">
        <v>75</v>
      </c>
      <c r="R16" s="232">
        <v>38</v>
      </c>
      <c r="S16" s="232">
        <v>31</v>
      </c>
      <c r="T16" s="232">
        <v>12</v>
      </c>
      <c r="U16" s="232">
        <v>12</v>
      </c>
      <c r="V16" s="232">
        <v>16</v>
      </c>
      <c r="W16" s="232">
        <v>9</v>
      </c>
      <c r="X16" s="232">
        <v>10</v>
      </c>
      <c r="Y16" s="232">
        <v>7</v>
      </c>
      <c r="Z16" s="232">
        <v>4</v>
      </c>
      <c r="AA16" s="232">
        <v>3</v>
      </c>
      <c r="AB16" s="235">
        <v>1</v>
      </c>
      <c r="AC16" s="259" t="s">
        <v>135</v>
      </c>
      <c r="AD16" s="338" t="s">
        <v>201</v>
      </c>
      <c r="AE16" s="220"/>
      <c r="AF16" s="197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</row>
    <row r="17" spans="1:97" ht="17.25" customHeight="1">
      <c r="A17" s="331"/>
      <c r="B17" s="261"/>
      <c r="C17" s="262"/>
      <c r="D17" s="262"/>
      <c r="E17" s="262"/>
      <c r="F17" s="262"/>
      <c r="G17" s="262"/>
      <c r="H17" s="262"/>
      <c r="I17" s="262"/>
      <c r="J17" s="262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1"/>
      <c r="AD17" s="332"/>
      <c r="AE17" s="220"/>
      <c r="AF17" s="197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</row>
    <row r="18" spans="1:97" ht="17.25" customHeight="1">
      <c r="A18" s="541" t="s">
        <v>202</v>
      </c>
      <c r="B18" s="265" t="s">
        <v>203</v>
      </c>
      <c r="C18" s="300">
        <v>178</v>
      </c>
      <c r="D18" s="267" t="s">
        <v>59</v>
      </c>
      <c r="E18" s="268">
        <v>5</v>
      </c>
      <c r="F18" s="300">
        <v>19</v>
      </c>
      <c r="G18" s="267" t="s">
        <v>59</v>
      </c>
      <c r="H18" s="301">
        <v>27062</v>
      </c>
      <c r="I18" s="271">
        <v>4758143</v>
      </c>
      <c r="J18" s="271">
        <v>768229</v>
      </c>
      <c r="K18" s="266" t="s">
        <v>121</v>
      </c>
      <c r="L18" s="266" t="s">
        <v>121</v>
      </c>
      <c r="M18" s="266" t="s">
        <v>121</v>
      </c>
      <c r="N18" s="266" t="s">
        <v>121</v>
      </c>
      <c r="O18" s="266">
        <v>1</v>
      </c>
      <c r="P18" s="266">
        <v>1</v>
      </c>
      <c r="Q18" s="266">
        <v>1</v>
      </c>
      <c r="R18" s="266" t="s">
        <v>121</v>
      </c>
      <c r="S18" s="266">
        <v>3</v>
      </c>
      <c r="T18" s="266">
        <v>2</v>
      </c>
      <c r="U18" s="266">
        <v>5</v>
      </c>
      <c r="V18" s="266">
        <v>5</v>
      </c>
      <c r="W18" s="266">
        <v>13</v>
      </c>
      <c r="X18" s="266">
        <v>22</v>
      </c>
      <c r="Y18" s="266">
        <v>26</v>
      </c>
      <c r="Z18" s="266">
        <v>56</v>
      </c>
      <c r="AA18" s="266">
        <v>42</v>
      </c>
      <c r="AB18" s="269">
        <v>20</v>
      </c>
      <c r="AC18" s="274" t="s">
        <v>203</v>
      </c>
      <c r="AD18" s="539" t="s">
        <v>202</v>
      </c>
      <c r="AE18" s="220"/>
      <c r="AF18" s="197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</row>
    <row r="19" spans="1:97" ht="17.25" customHeight="1">
      <c r="A19" s="526"/>
      <c r="B19" s="256" t="s">
        <v>204</v>
      </c>
      <c r="C19" s="294">
        <v>84</v>
      </c>
      <c r="D19" s="223" t="s">
        <v>59</v>
      </c>
      <c r="E19" s="224">
        <v>7</v>
      </c>
      <c r="F19" s="294">
        <v>16</v>
      </c>
      <c r="G19" s="223" t="s">
        <v>59</v>
      </c>
      <c r="H19" s="295">
        <v>15500</v>
      </c>
      <c r="I19" s="227">
        <v>922405</v>
      </c>
      <c r="J19" s="227">
        <v>52459</v>
      </c>
      <c r="K19" s="222" t="s">
        <v>121</v>
      </c>
      <c r="L19" s="222">
        <v>1</v>
      </c>
      <c r="M19" s="222">
        <v>2</v>
      </c>
      <c r="N19" s="222">
        <v>2</v>
      </c>
      <c r="O19" s="222">
        <v>5</v>
      </c>
      <c r="P19" s="222">
        <v>3</v>
      </c>
      <c r="Q19" s="222">
        <v>7</v>
      </c>
      <c r="R19" s="222">
        <v>3</v>
      </c>
      <c r="S19" s="222">
        <v>4</v>
      </c>
      <c r="T19" s="222">
        <v>4</v>
      </c>
      <c r="U19" s="222">
        <v>4</v>
      </c>
      <c r="V19" s="222">
        <v>14</v>
      </c>
      <c r="W19" s="222">
        <v>13</v>
      </c>
      <c r="X19" s="222">
        <v>16</v>
      </c>
      <c r="Y19" s="222">
        <v>17</v>
      </c>
      <c r="Z19" s="222">
        <v>4</v>
      </c>
      <c r="AA19" s="222">
        <v>1</v>
      </c>
      <c r="AB19" s="225" t="s">
        <v>121</v>
      </c>
      <c r="AC19" s="257" t="s">
        <v>204</v>
      </c>
      <c r="AD19" s="537"/>
      <c r="AE19" s="220"/>
      <c r="AF19" s="197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</row>
    <row r="20" spans="1:97" ht="17.25" customHeight="1">
      <c r="A20" s="526"/>
      <c r="B20" s="256" t="s">
        <v>205</v>
      </c>
      <c r="C20" s="294">
        <v>155</v>
      </c>
      <c r="D20" s="223" t="s">
        <v>59</v>
      </c>
      <c r="E20" s="224">
        <v>12</v>
      </c>
      <c r="F20" s="294">
        <v>20</v>
      </c>
      <c r="G20" s="223" t="s">
        <v>59</v>
      </c>
      <c r="H20" s="295">
        <v>9650</v>
      </c>
      <c r="I20" s="227">
        <v>443872</v>
      </c>
      <c r="J20" s="227">
        <v>20994</v>
      </c>
      <c r="K20" s="222">
        <v>9</v>
      </c>
      <c r="L20" s="222">
        <v>18</v>
      </c>
      <c r="M20" s="222">
        <v>19</v>
      </c>
      <c r="N20" s="222">
        <v>27</v>
      </c>
      <c r="O20" s="222">
        <v>24</v>
      </c>
      <c r="P20" s="222">
        <v>22</v>
      </c>
      <c r="Q20" s="222">
        <v>20</v>
      </c>
      <c r="R20" s="222">
        <v>10</v>
      </c>
      <c r="S20" s="222">
        <v>9</v>
      </c>
      <c r="T20" s="222">
        <v>4</v>
      </c>
      <c r="U20" s="222">
        <v>3</v>
      </c>
      <c r="V20" s="222">
        <v>5</v>
      </c>
      <c r="W20" s="222">
        <v>2</v>
      </c>
      <c r="X20" s="222">
        <v>1</v>
      </c>
      <c r="Y20" s="222">
        <v>2</v>
      </c>
      <c r="Z20" s="222" t="s">
        <v>121</v>
      </c>
      <c r="AA20" s="222" t="s">
        <v>121</v>
      </c>
      <c r="AB20" s="225" t="s">
        <v>121</v>
      </c>
      <c r="AC20" s="257" t="s">
        <v>205</v>
      </c>
      <c r="AD20" s="537"/>
      <c r="AE20" s="220"/>
      <c r="AF20" s="197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</row>
    <row r="21" spans="1:97" ht="17.25" customHeight="1">
      <c r="A21" s="527"/>
      <c r="B21" s="339" t="s">
        <v>135</v>
      </c>
      <c r="C21" s="296">
        <v>417</v>
      </c>
      <c r="D21" s="233" t="s">
        <v>59</v>
      </c>
      <c r="E21" s="234">
        <v>24</v>
      </c>
      <c r="F21" s="296">
        <v>55</v>
      </c>
      <c r="G21" s="233" t="s">
        <v>59</v>
      </c>
      <c r="H21" s="297">
        <v>52212</v>
      </c>
      <c r="I21" s="237">
        <v>6124420</v>
      </c>
      <c r="J21" s="237">
        <v>841682</v>
      </c>
      <c r="K21" s="232">
        <v>9</v>
      </c>
      <c r="L21" s="232">
        <v>19</v>
      </c>
      <c r="M21" s="232">
        <v>21</v>
      </c>
      <c r="N21" s="232">
        <v>29</v>
      </c>
      <c r="O21" s="232">
        <v>30</v>
      </c>
      <c r="P21" s="232">
        <v>26</v>
      </c>
      <c r="Q21" s="232">
        <v>28</v>
      </c>
      <c r="R21" s="232">
        <v>13</v>
      </c>
      <c r="S21" s="232">
        <v>16</v>
      </c>
      <c r="T21" s="232">
        <v>10</v>
      </c>
      <c r="U21" s="232">
        <v>12</v>
      </c>
      <c r="V21" s="232">
        <v>24</v>
      </c>
      <c r="W21" s="232">
        <v>28</v>
      </c>
      <c r="X21" s="232">
        <v>39</v>
      </c>
      <c r="Y21" s="232">
        <v>45</v>
      </c>
      <c r="Z21" s="232">
        <v>60</v>
      </c>
      <c r="AA21" s="232">
        <v>43</v>
      </c>
      <c r="AB21" s="235">
        <v>20</v>
      </c>
      <c r="AC21" s="340" t="s">
        <v>135</v>
      </c>
      <c r="AD21" s="538"/>
      <c r="AE21" s="220"/>
      <c r="AF21" s="197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</row>
    <row r="22" spans="1:97" ht="17.25" customHeight="1">
      <c r="A22" s="289" t="s">
        <v>206</v>
      </c>
      <c r="B22" s="290"/>
      <c r="C22" s="243"/>
      <c r="D22" s="243"/>
      <c r="E22" s="243"/>
      <c r="F22" s="243"/>
      <c r="G22" s="243"/>
      <c r="H22" s="243"/>
      <c r="I22" s="243"/>
      <c r="J22" s="243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90"/>
      <c r="AD22" s="291" t="s">
        <v>206</v>
      </c>
      <c r="AE22" s="220"/>
      <c r="AF22" s="197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</row>
    <row r="23" spans="1:97" ht="17.25" customHeight="1">
      <c r="A23" s="341"/>
      <c r="B23" s="246" t="s">
        <v>207</v>
      </c>
      <c r="C23" s="247">
        <v>76</v>
      </c>
      <c r="D23" s="248" t="s">
        <v>59</v>
      </c>
      <c r="E23" s="249">
        <v>5</v>
      </c>
      <c r="F23" s="292">
        <v>9</v>
      </c>
      <c r="G23" s="248" t="s">
        <v>59</v>
      </c>
      <c r="H23" s="293">
        <v>4307</v>
      </c>
      <c r="I23" s="252">
        <v>1124713</v>
      </c>
      <c r="J23" s="253">
        <v>126241</v>
      </c>
      <c r="K23" s="247" t="s">
        <v>121</v>
      </c>
      <c r="L23" s="292">
        <v>1</v>
      </c>
      <c r="M23" s="292">
        <v>1</v>
      </c>
      <c r="N23" s="292" t="s">
        <v>121</v>
      </c>
      <c r="O23" s="292" t="s">
        <v>121</v>
      </c>
      <c r="P23" s="247">
        <v>5</v>
      </c>
      <c r="Q23" s="247">
        <v>1</v>
      </c>
      <c r="R23" s="292">
        <v>7</v>
      </c>
      <c r="S23" s="292">
        <v>6</v>
      </c>
      <c r="T23" s="292">
        <v>1</v>
      </c>
      <c r="U23" s="292">
        <v>4</v>
      </c>
      <c r="V23" s="247">
        <v>8</v>
      </c>
      <c r="W23" s="292">
        <v>8</v>
      </c>
      <c r="X23" s="292">
        <v>10</v>
      </c>
      <c r="Y23" s="292">
        <v>11</v>
      </c>
      <c r="Z23" s="292">
        <v>15</v>
      </c>
      <c r="AA23" s="247">
        <v>5</v>
      </c>
      <c r="AB23" s="250">
        <v>2</v>
      </c>
      <c r="AC23" s="255" t="s">
        <v>207</v>
      </c>
      <c r="AD23" s="342"/>
      <c r="AE23" s="317"/>
      <c r="AF23" s="197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</row>
    <row r="24" spans="1:97" ht="17.25" customHeight="1">
      <c r="A24" s="335"/>
      <c r="B24" s="256" t="s">
        <v>208</v>
      </c>
      <c r="C24" s="222">
        <v>129</v>
      </c>
      <c r="D24" s="223" t="s">
        <v>59</v>
      </c>
      <c r="E24" s="224">
        <v>17</v>
      </c>
      <c r="F24" s="294">
        <v>24</v>
      </c>
      <c r="G24" s="223" t="s">
        <v>59</v>
      </c>
      <c r="H24" s="295">
        <v>17991</v>
      </c>
      <c r="I24" s="227">
        <v>1591704</v>
      </c>
      <c r="J24" s="228">
        <v>301501</v>
      </c>
      <c r="K24" s="222">
        <v>3</v>
      </c>
      <c r="L24" s="294">
        <v>3</v>
      </c>
      <c r="M24" s="294">
        <v>9</v>
      </c>
      <c r="N24" s="294">
        <v>12</v>
      </c>
      <c r="O24" s="294">
        <v>6</v>
      </c>
      <c r="P24" s="222">
        <v>5</v>
      </c>
      <c r="Q24" s="222">
        <v>12</v>
      </c>
      <c r="R24" s="294">
        <v>15</v>
      </c>
      <c r="S24" s="294">
        <v>8</v>
      </c>
      <c r="T24" s="294">
        <v>9</v>
      </c>
      <c r="U24" s="294">
        <v>4</v>
      </c>
      <c r="V24" s="222">
        <v>7</v>
      </c>
      <c r="W24" s="294">
        <v>8</v>
      </c>
      <c r="X24" s="294">
        <v>11</v>
      </c>
      <c r="Y24" s="294">
        <v>15</v>
      </c>
      <c r="Z24" s="294">
        <v>13</v>
      </c>
      <c r="AA24" s="222">
        <v>8</v>
      </c>
      <c r="AB24" s="225">
        <v>5</v>
      </c>
      <c r="AC24" s="257" t="s">
        <v>208</v>
      </c>
      <c r="AD24" s="343"/>
      <c r="AE24" s="317"/>
      <c r="AF24" s="197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</row>
    <row r="25" spans="1:97" ht="17.25" customHeight="1">
      <c r="A25" s="335" t="s">
        <v>209</v>
      </c>
      <c r="B25" s="256" t="s">
        <v>210</v>
      </c>
      <c r="C25" s="222">
        <v>19</v>
      </c>
      <c r="D25" s="223" t="s">
        <v>59</v>
      </c>
      <c r="E25" s="224">
        <v>5</v>
      </c>
      <c r="F25" s="294">
        <v>9</v>
      </c>
      <c r="G25" s="223" t="s">
        <v>59</v>
      </c>
      <c r="H25" s="295">
        <v>1106</v>
      </c>
      <c r="I25" s="227">
        <v>290848</v>
      </c>
      <c r="J25" s="228">
        <v>28191</v>
      </c>
      <c r="K25" s="222" t="s">
        <v>121</v>
      </c>
      <c r="L25" s="294">
        <v>1</v>
      </c>
      <c r="M25" s="294" t="s">
        <v>121</v>
      </c>
      <c r="N25" s="294">
        <v>2</v>
      </c>
      <c r="O25" s="294">
        <v>1</v>
      </c>
      <c r="P25" s="222">
        <v>1</v>
      </c>
      <c r="Q25" s="222">
        <v>5</v>
      </c>
      <c r="R25" s="294" t="s">
        <v>121</v>
      </c>
      <c r="S25" s="294">
        <v>2</v>
      </c>
      <c r="T25" s="294" t="s">
        <v>121</v>
      </c>
      <c r="U25" s="294" t="s">
        <v>121</v>
      </c>
      <c r="V25" s="222" t="s">
        <v>121</v>
      </c>
      <c r="W25" s="294">
        <v>1</v>
      </c>
      <c r="X25" s="294">
        <v>2</v>
      </c>
      <c r="Y25" s="294">
        <v>3</v>
      </c>
      <c r="Z25" s="294">
        <v>5</v>
      </c>
      <c r="AA25" s="222">
        <v>4</v>
      </c>
      <c r="AB25" s="225">
        <v>1</v>
      </c>
      <c r="AC25" s="257" t="s">
        <v>210</v>
      </c>
      <c r="AD25" s="344" t="s">
        <v>209</v>
      </c>
      <c r="AE25" s="317"/>
      <c r="AF25" s="197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</row>
    <row r="26" spans="1:97" ht="27">
      <c r="A26" s="345" t="s">
        <v>211</v>
      </c>
      <c r="B26" s="275" t="s">
        <v>212</v>
      </c>
      <c r="C26" s="222">
        <v>21</v>
      </c>
      <c r="D26" s="223" t="s">
        <v>59</v>
      </c>
      <c r="E26" s="224">
        <v>5</v>
      </c>
      <c r="F26" s="225">
        <v>4</v>
      </c>
      <c r="G26" s="223" t="s">
        <v>59</v>
      </c>
      <c r="H26" s="226">
        <v>2448</v>
      </c>
      <c r="I26" s="346">
        <v>145702</v>
      </c>
      <c r="J26" s="346">
        <v>17168</v>
      </c>
      <c r="K26" s="229" t="s">
        <v>121</v>
      </c>
      <c r="L26" s="229">
        <v>1</v>
      </c>
      <c r="M26" s="229">
        <v>1</v>
      </c>
      <c r="N26" s="229">
        <v>5</v>
      </c>
      <c r="O26" s="229">
        <v>3</v>
      </c>
      <c r="P26" s="229">
        <v>1</v>
      </c>
      <c r="Q26" s="229" t="s">
        <v>121</v>
      </c>
      <c r="R26" s="229">
        <v>1</v>
      </c>
      <c r="S26" s="229">
        <v>2</v>
      </c>
      <c r="T26" s="229">
        <v>1</v>
      </c>
      <c r="U26" s="229">
        <v>1</v>
      </c>
      <c r="V26" s="229">
        <v>1</v>
      </c>
      <c r="W26" s="229">
        <v>2</v>
      </c>
      <c r="X26" s="229">
        <v>1</v>
      </c>
      <c r="Y26" s="229">
        <v>4</v>
      </c>
      <c r="Z26" s="229" t="s">
        <v>121</v>
      </c>
      <c r="AA26" s="229">
        <v>1</v>
      </c>
      <c r="AB26" s="229" t="s">
        <v>121</v>
      </c>
      <c r="AC26" s="276" t="s">
        <v>212</v>
      </c>
      <c r="AD26" s="347" t="s">
        <v>211</v>
      </c>
      <c r="AE26" s="317"/>
      <c r="AF26" s="197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</row>
    <row r="27" spans="1:97" ht="17.25" customHeight="1">
      <c r="A27" s="348"/>
      <c r="B27" s="256" t="s">
        <v>214</v>
      </c>
      <c r="C27" s="222">
        <v>33</v>
      </c>
      <c r="D27" s="223" t="s">
        <v>59</v>
      </c>
      <c r="E27" s="224">
        <v>1</v>
      </c>
      <c r="F27" s="294">
        <v>10</v>
      </c>
      <c r="G27" s="223" t="s">
        <v>59</v>
      </c>
      <c r="H27" s="295">
        <v>310</v>
      </c>
      <c r="I27" s="227">
        <v>122302</v>
      </c>
      <c r="J27" s="228">
        <v>4848</v>
      </c>
      <c r="K27" s="222">
        <v>1</v>
      </c>
      <c r="L27" s="294" t="s">
        <v>121</v>
      </c>
      <c r="M27" s="294">
        <v>3</v>
      </c>
      <c r="N27" s="294">
        <v>5</v>
      </c>
      <c r="O27" s="294">
        <v>4</v>
      </c>
      <c r="P27" s="222">
        <v>3</v>
      </c>
      <c r="Q27" s="222">
        <v>13</v>
      </c>
      <c r="R27" s="294">
        <v>4</v>
      </c>
      <c r="S27" s="294">
        <v>4</v>
      </c>
      <c r="T27" s="294">
        <v>2</v>
      </c>
      <c r="U27" s="294" t="s">
        <v>121</v>
      </c>
      <c r="V27" s="222">
        <v>2</v>
      </c>
      <c r="W27" s="294">
        <v>2</v>
      </c>
      <c r="X27" s="294" t="s">
        <v>121</v>
      </c>
      <c r="Y27" s="294" t="s">
        <v>121</v>
      </c>
      <c r="Z27" s="294" t="s">
        <v>121</v>
      </c>
      <c r="AA27" s="222" t="s">
        <v>121</v>
      </c>
      <c r="AB27" s="225" t="s">
        <v>121</v>
      </c>
      <c r="AC27" s="257" t="s">
        <v>214</v>
      </c>
      <c r="AD27" s="344"/>
      <c r="AE27" s="317"/>
      <c r="AF27" s="197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</row>
    <row r="28" spans="1:97" ht="27">
      <c r="A28" s="198" t="s">
        <v>213</v>
      </c>
      <c r="B28" s="275" t="s">
        <v>215</v>
      </c>
      <c r="C28" s="222">
        <v>124</v>
      </c>
      <c r="D28" s="223" t="s">
        <v>59</v>
      </c>
      <c r="E28" s="224">
        <v>31</v>
      </c>
      <c r="F28" s="294">
        <v>25</v>
      </c>
      <c r="G28" s="223" t="s">
        <v>59</v>
      </c>
      <c r="H28" s="295">
        <v>28861</v>
      </c>
      <c r="I28" s="227">
        <v>319722</v>
      </c>
      <c r="J28" s="228">
        <v>12815</v>
      </c>
      <c r="K28" s="222">
        <v>8</v>
      </c>
      <c r="L28" s="294">
        <v>12</v>
      </c>
      <c r="M28" s="294">
        <v>22</v>
      </c>
      <c r="N28" s="294">
        <v>16</v>
      </c>
      <c r="O28" s="294">
        <v>26</v>
      </c>
      <c r="P28" s="222">
        <v>22</v>
      </c>
      <c r="Q28" s="222">
        <v>12</v>
      </c>
      <c r="R28" s="294">
        <v>14</v>
      </c>
      <c r="S28" s="294">
        <v>4</v>
      </c>
      <c r="T28" s="294">
        <v>5</v>
      </c>
      <c r="U28" s="294">
        <v>5</v>
      </c>
      <c r="V28" s="222">
        <v>1</v>
      </c>
      <c r="W28" s="294" t="s">
        <v>121</v>
      </c>
      <c r="X28" s="294">
        <v>2</v>
      </c>
      <c r="Y28" s="294" t="s">
        <v>121</v>
      </c>
      <c r="Z28" s="294" t="s">
        <v>121</v>
      </c>
      <c r="AA28" s="222" t="s">
        <v>121</v>
      </c>
      <c r="AB28" s="225" t="s">
        <v>121</v>
      </c>
      <c r="AC28" s="276" t="s">
        <v>215</v>
      </c>
      <c r="AD28" s="344" t="s">
        <v>213</v>
      </c>
      <c r="AE28" s="317"/>
      <c r="AF28" s="197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</row>
    <row r="29" spans="1:97" ht="17.25" customHeight="1">
      <c r="A29" s="198" t="s">
        <v>216</v>
      </c>
      <c r="B29" s="275" t="s">
        <v>217</v>
      </c>
      <c r="C29" s="222">
        <v>21</v>
      </c>
      <c r="D29" s="223" t="s">
        <v>59</v>
      </c>
      <c r="E29" s="224" t="s">
        <v>121</v>
      </c>
      <c r="F29" s="294">
        <v>1</v>
      </c>
      <c r="G29" s="223" t="s">
        <v>59</v>
      </c>
      <c r="H29" s="295" t="s">
        <v>121</v>
      </c>
      <c r="I29" s="227">
        <v>156859</v>
      </c>
      <c r="J29" s="228">
        <v>12268</v>
      </c>
      <c r="K29" s="222" t="s">
        <v>121</v>
      </c>
      <c r="L29" s="294" t="s">
        <v>121</v>
      </c>
      <c r="M29" s="294" t="s">
        <v>121</v>
      </c>
      <c r="N29" s="294">
        <v>1</v>
      </c>
      <c r="O29" s="294">
        <v>1</v>
      </c>
      <c r="P29" s="222" t="s">
        <v>121</v>
      </c>
      <c r="Q29" s="222">
        <v>1</v>
      </c>
      <c r="R29" s="294">
        <v>2</v>
      </c>
      <c r="S29" s="294">
        <v>2</v>
      </c>
      <c r="T29" s="294">
        <v>2</v>
      </c>
      <c r="U29" s="294">
        <v>1</v>
      </c>
      <c r="V29" s="222">
        <v>5</v>
      </c>
      <c r="W29" s="294">
        <v>5</v>
      </c>
      <c r="X29" s="294" t="s">
        <v>121</v>
      </c>
      <c r="Y29" s="294">
        <v>1</v>
      </c>
      <c r="Z29" s="294" t="s">
        <v>121</v>
      </c>
      <c r="AA29" s="222">
        <v>1</v>
      </c>
      <c r="AB29" s="225" t="s">
        <v>121</v>
      </c>
      <c r="AC29" s="276" t="s">
        <v>217</v>
      </c>
      <c r="AD29" s="349" t="s">
        <v>216</v>
      </c>
      <c r="AE29" s="317"/>
      <c r="AF29" s="197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</row>
    <row r="30" spans="1:97" ht="17.25" customHeight="1">
      <c r="A30" s="350"/>
      <c r="B30" s="258" t="s">
        <v>218</v>
      </c>
      <c r="C30" s="232">
        <v>423</v>
      </c>
      <c r="D30" s="233" t="s">
        <v>59</v>
      </c>
      <c r="E30" s="234">
        <v>64</v>
      </c>
      <c r="F30" s="296">
        <v>82</v>
      </c>
      <c r="G30" s="233" t="s">
        <v>59</v>
      </c>
      <c r="H30" s="297">
        <v>55022</v>
      </c>
      <c r="I30" s="237">
        <v>3751851</v>
      </c>
      <c r="J30" s="238">
        <v>503031</v>
      </c>
      <c r="K30" s="232">
        <v>12</v>
      </c>
      <c r="L30" s="296">
        <v>18</v>
      </c>
      <c r="M30" s="296">
        <v>36</v>
      </c>
      <c r="N30" s="296">
        <v>41</v>
      </c>
      <c r="O30" s="296">
        <v>41</v>
      </c>
      <c r="P30" s="232">
        <v>37</v>
      </c>
      <c r="Q30" s="232">
        <v>44</v>
      </c>
      <c r="R30" s="296">
        <v>43</v>
      </c>
      <c r="S30" s="296">
        <v>28</v>
      </c>
      <c r="T30" s="296">
        <v>20</v>
      </c>
      <c r="U30" s="296">
        <v>15</v>
      </c>
      <c r="V30" s="232">
        <v>24</v>
      </c>
      <c r="W30" s="296">
        <v>26</v>
      </c>
      <c r="X30" s="296">
        <v>26</v>
      </c>
      <c r="Y30" s="296">
        <v>34</v>
      </c>
      <c r="Z30" s="296">
        <v>33</v>
      </c>
      <c r="AA30" s="232">
        <v>19</v>
      </c>
      <c r="AB30" s="235">
        <v>8</v>
      </c>
      <c r="AC30" s="259" t="s">
        <v>218</v>
      </c>
      <c r="AD30" s="351"/>
      <c r="AE30" s="317"/>
      <c r="AF30" s="197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</row>
    <row r="31" spans="1:97" ht="17.25" customHeight="1">
      <c r="A31" s="331"/>
      <c r="B31" s="261"/>
      <c r="C31" s="262"/>
      <c r="D31" s="262"/>
      <c r="E31" s="262"/>
      <c r="F31" s="262"/>
      <c r="G31" s="262"/>
      <c r="H31" s="262"/>
      <c r="I31" s="262"/>
      <c r="J31" s="262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1"/>
      <c r="AD31" s="332"/>
      <c r="AE31" s="220"/>
      <c r="AF31" s="197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</row>
    <row r="32" spans="1:97" ht="17.25" customHeight="1">
      <c r="A32" s="516" t="s">
        <v>219</v>
      </c>
      <c r="B32" s="265" t="s">
        <v>220</v>
      </c>
      <c r="C32" s="266">
        <v>396</v>
      </c>
      <c r="D32" s="267" t="s">
        <v>59</v>
      </c>
      <c r="E32" s="268">
        <v>40</v>
      </c>
      <c r="F32" s="300">
        <v>51</v>
      </c>
      <c r="G32" s="267" t="s">
        <v>59</v>
      </c>
      <c r="H32" s="301">
        <v>37422</v>
      </c>
      <c r="I32" s="271">
        <v>866581</v>
      </c>
      <c r="J32" s="272">
        <v>69832</v>
      </c>
      <c r="K32" s="266">
        <v>77</v>
      </c>
      <c r="L32" s="300">
        <v>70</v>
      </c>
      <c r="M32" s="300">
        <v>74</v>
      </c>
      <c r="N32" s="300">
        <v>69</v>
      </c>
      <c r="O32" s="300">
        <v>47</v>
      </c>
      <c r="P32" s="266">
        <v>24</v>
      </c>
      <c r="Q32" s="266">
        <v>30</v>
      </c>
      <c r="R32" s="300">
        <v>15</v>
      </c>
      <c r="S32" s="300">
        <v>6</v>
      </c>
      <c r="T32" s="300">
        <v>5</v>
      </c>
      <c r="U32" s="300">
        <v>5</v>
      </c>
      <c r="V32" s="266">
        <v>7</v>
      </c>
      <c r="W32" s="300">
        <v>3</v>
      </c>
      <c r="X32" s="300">
        <v>4</v>
      </c>
      <c r="Y32" s="300">
        <v>4</v>
      </c>
      <c r="Z32" s="300">
        <v>3</v>
      </c>
      <c r="AA32" s="266">
        <v>4</v>
      </c>
      <c r="AB32" s="269" t="s">
        <v>121</v>
      </c>
      <c r="AC32" s="274" t="s">
        <v>220</v>
      </c>
      <c r="AD32" s="487" t="s">
        <v>219</v>
      </c>
      <c r="AE32" s="220"/>
      <c r="AF32" s="197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</row>
    <row r="33" spans="1:97" ht="27">
      <c r="A33" s="517"/>
      <c r="B33" s="275" t="s">
        <v>221</v>
      </c>
      <c r="C33" s="222">
        <v>640</v>
      </c>
      <c r="D33" s="223" t="s">
        <v>59</v>
      </c>
      <c r="E33" s="224">
        <v>47</v>
      </c>
      <c r="F33" s="294">
        <v>87</v>
      </c>
      <c r="G33" s="223" t="s">
        <v>59</v>
      </c>
      <c r="H33" s="295">
        <v>36418</v>
      </c>
      <c r="I33" s="227">
        <v>907109</v>
      </c>
      <c r="J33" s="228">
        <v>40794</v>
      </c>
      <c r="K33" s="222">
        <v>234</v>
      </c>
      <c r="L33" s="294">
        <v>139</v>
      </c>
      <c r="M33" s="294">
        <v>108</v>
      </c>
      <c r="N33" s="294">
        <v>87</v>
      </c>
      <c r="O33" s="294">
        <v>52</v>
      </c>
      <c r="P33" s="222">
        <v>29</v>
      </c>
      <c r="Q33" s="222">
        <v>29</v>
      </c>
      <c r="R33" s="294">
        <v>14</v>
      </c>
      <c r="S33" s="294">
        <v>14</v>
      </c>
      <c r="T33" s="294">
        <v>4</v>
      </c>
      <c r="U33" s="294">
        <v>6</v>
      </c>
      <c r="V33" s="222">
        <v>2</v>
      </c>
      <c r="W33" s="294">
        <v>3</v>
      </c>
      <c r="X33" s="294">
        <v>2</v>
      </c>
      <c r="Y33" s="294">
        <v>4</v>
      </c>
      <c r="Z33" s="294" t="s">
        <v>121</v>
      </c>
      <c r="AA33" s="222" t="s">
        <v>121</v>
      </c>
      <c r="AB33" s="225" t="s">
        <v>121</v>
      </c>
      <c r="AC33" s="276" t="s">
        <v>221</v>
      </c>
      <c r="AD33" s="488"/>
      <c r="AE33" s="220"/>
      <c r="AF33" s="197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</row>
    <row r="34" spans="1:97" ht="27">
      <c r="A34" s="517"/>
      <c r="B34" s="275" t="s">
        <v>222</v>
      </c>
      <c r="C34" s="222">
        <v>251</v>
      </c>
      <c r="D34" s="223" t="s">
        <v>59</v>
      </c>
      <c r="E34" s="224">
        <v>18</v>
      </c>
      <c r="F34" s="294">
        <v>39</v>
      </c>
      <c r="G34" s="223" t="s">
        <v>59</v>
      </c>
      <c r="H34" s="295">
        <v>26248</v>
      </c>
      <c r="I34" s="227">
        <v>627993</v>
      </c>
      <c r="J34" s="228">
        <v>37561</v>
      </c>
      <c r="K34" s="222">
        <v>36</v>
      </c>
      <c r="L34" s="294">
        <v>25</v>
      </c>
      <c r="M34" s="294">
        <v>51</v>
      </c>
      <c r="N34" s="294">
        <v>44</v>
      </c>
      <c r="O34" s="294">
        <v>31</v>
      </c>
      <c r="P34" s="222">
        <v>27</v>
      </c>
      <c r="Q34" s="222">
        <v>29</v>
      </c>
      <c r="R34" s="294">
        <v>16</v>
      </c>
      <c r="S34" s="294">
        <v>10</v>
      </c>
      <c r="T34" s="294">
        <v>6</v>
      </c>
      <c r="U34" s="294">
        <v>4</v>
      </c>
      <c r="V34" s="222">
        <v>3</v>
      </c>
      <c r="W34" s="294">
        <v>1</v>
      </c>
      <c r="X34" s="294">
        <v>2</v>
      </c>
      <c r="Y34" s="294">
        <v>3</v>
      </c>
      <c r="Z34" s="294">
        <v>2</v>
      </c>
      <c r="AA34" s="222" t="s">
        <v>121</v>
      </c>
      <c r="AB34" s="225" t="s">
        <v>121</v>
      </c>
      <c r="AC34" s="276" t="s">
        <v>222</v>
      </c>
      <c r="AD34" s="488"/>
      <c r="AE34" s="352"/>
      <c r="AF34" s="197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</row>
    <row r="35" spans="1:97" ht="17.25" customHeight="1">
      <c r="A35" s="517"/>
      <c r="B35" s="256" t="s">
        <v>252</v>
      </c>
      <c r="C35" s="222">
        <v>25</v>
      </c>
      <c r="D35" s="223" t="s">
        <v>59</v>
      </c>
      <c r="E35" s="224" t="s">
        <v>121</v>
      </c>
      <c r="F35" s="294">
        <v>4</v>
      </c>
      <c r="G35" s="223" t="s">
        <v>59</v>
      </c>
      <c r="H35" s="295" t="s">
        <v>121</v>
      </c>
      <c r="I35" s="227">
        <v>77937</v>
      </c>
      <c r="J35" s="228">
        <v>4050</v>
      </c>
      <c r="K35" s="222" t="s">
        <v>121</v>
      </c>
      <c r="L35" s="294">
        <v>3</v>
      </c>
      <c r="M35" s="294">
        <v>1</v>
      </c>
      <c r="N35" s="294">
        <v>3</v>
      </c>
      <c r="O35" s="294">
        <v>9</v>
      </c>
      <c r="P35" s="222">
        <v>4</v>
      </c>
      <c r="Q35" s="222">
        <v>3</v>
      </c>
      <c r="R35" s="294">
        <v>2</v>
      </c>
      <c r="S35" s="294" t="s">
        <v>121</v>
      </c>
      <c r="T35" s="294">
        <v>1</v>
      </c>
      <c r="U35" s="294">
        <v>2</v>
      </c>
      <c r="V35" s="222" t="s">
        <v>121</v>
      </c>
      <c r="W35" s="294">
        <v>1</v>
      </c>
      <c r="X35" s="294" t="s">
        <v>121</v>
      </c>
      <c r="Y35" s="294" t="s">
        <v>121</v>
      </c>
      <c r="Z35" s="294" t="s">
        <v>121</v>
      </c>
      <c r="AA35" s="222" t="s">
        <v>121</v>
      </c>
      <c r="AB35" s="225" t="s">
        <v>121</v>
      </c>
      <c r="AC35" s="257" t="s">
        <v>252</v>
      </c>
      <c r="AD35" s="488"/>
      <c r="AE35" s="220"/>
      <c r="AF35" s="197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</row>
    <row r="36" spans="1:97" ht="17.25" customHeight="1">
      <c r="A36" s="517"/>
      <c r="B36" s="256" t="s">
        <v>223</v>
      </c>
      <c r="C36" s="222">
        <v>226</v>
      </c>
      <c r="D36" s="223" t="s">
        <v>59</v>
      </c>
      <c r="E36" s="224">
        <v>16</v>
      </c>
      <c r="F36" s="294">
        <v>33</v>
      </c>
      <c r="G36" s="223" t="s">
        <v>59</v>
      </c>
      <c r="H36" s="295">
        <v>17164</v>
      </c>
      <c r="I36" s="227">
        <v>584954</v>
      </c>
      <c r="J36" s="228">
        <v>27173</v>
      </c>
      <c r="K36" s="222">
        <v>13</v>
      </c>
      <c r="L36" s="294">
        <v>22</v>
      </c>
      <c r="M36" s="294">
        <v>40</v>
      </c>
      <c r="N36" s="294">
        <v>39</v>
      </c>
      <c r="O36" s="294">
        <v>30</v>
      </c>
      <c r="P36" s="222">
        <v>24</v>
      </c>
      <c r="Q36" s="222">
        <v>35</v>
      </c>
      <c r="R36" s="294">
        <v>25</v>
      </c>
      <c r="S36" s="294">
        <v>12</v>
      </c>
      <c r="T36" s="294">
        <v>3</v>
      </c>
      <c r="U36" s="294">
        <v>9</v>
      </c>
      <c r="V36" s="222" t="s">
        <v>121</v>
      </c>
      <c r="W36" s="294">
        <v>1</v>
      </c>
      <c r="X36" s="294">
        <v>1</v>
      </c>
      <c r="Y36" s="294">
        <v>2</v>
      </c>
      <c r="Z36" s="294">
        <v>2</v>
      </c>
      <c r="AA36" s="222">
        <v>1</v>
      </c>
      <c r="AB36" s="225" t="s">
        <v>121</v>
      </c>
      <c r="AC36" s="257" t="s">
        <v>223</v>
      </c>
      <c r="AD36" s="488"/>
      <c r="AE36" s="220"/>
      <c r="AF36" s="197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</row>
    <row r="37" spans="1:97" ht="17.25" customHeight="1">
      <c r="A37" s="517"/>
      <c r="B37" s="256" t="s">
        <v>224</v>
      </c>
      <c r="C37" s="222">
        <v>101</v>
      </c>
      <c r="D37" s="223" t="s">
        <v>59</v>
      </c>
      <c r="E37" s="224">
        <v>3</v>
      </c>
      <c r="F37" s="294">
        <v>18</v>
      </c>
      <c r="G37" s="223" t="s">
        <v>59</v>
      </c>
      <c r="H37" s="295">
        <v>1583</v>
      </c>
      <c r="I37" s="227">
        <v>238103</v>
      </c>
      <c r="J37" s="228">
        <v>10402</v>
      </c>
      <c r="K37" s="222">
        <v>8</v>
      </c>
      <c r="L37" s="294">
        <v>14</v>
      </c>
      <c r="M37" s="294">
        <v>20</v>
      </c>
      <c r="N37" s="294">
        <v>20</v>
      </c>
      <c r="O37" s="294">
        <v>8</v>
      </c>
      <c r="P37" s="222">
        <v>11</v>
      </c>
      <c r="Q37" s="222">
        <v>14</v>
      </c>
      <c r="R37" s="294">
        <v>14</v>
      </c>
      <c r="S37" s="294">
        <v>2</v>
      </c>
      <c r="T37" s="294">
        <v>3</v>
      </c>
      <c r="U37" s="294" t="s">
        <v>121</v>
      </c>
      <c r="V37" s="222">
        <v>1</v>
      </c>
      <c r="W37" s="294">
        <v>1</v>
      </c>
      <c r="X37" s="294">
        <v>2</v>
      </c>
      <c r="Y37" s="294" t="s">
        <v>121</v>
      </c>
      <c r="Z37" s="294">
        <v>1</v>
      </c>
      <c r="AA37" s="222" t="s">
        <v>121</v>
      </c>
      <c r="AB37" s="225" t="s">
        <v>121</v>
      </c>
      <c r="AC37" s="257" t="s">
        <v>224</v>
      </c>
      <c r="AD37" s="488"/>
      <c r="AE37" s="220"/>
      <c r="AF37" s="197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</row>
    <row r="38" spans="1:97" ht="17.25" customHeight="1">
      <c r="A38" s="517"/>
      <c r="B38" s="256" t="s">
        <v>225</v>
      </c>
      <c r="C38" s="222">
        <v>20</v>
      </c>
      <c r="D38" s="223" t="s">
        <v>59</v>
      </c>
      <c r="E38" s="224">
        <v>3</v>
      </c>
      <c r="F38" s="294">
        <v>11</v>
      </c>
      <c r="G38" s="223" t="s">
        <v>59</v>
      </c>
      <c r="H38" s="295">
        <v>7004</v>
      </c>
      <c r="I38" s="227">
        <v>47453</v>
      </c>
      <c r="J38" s="228">
        <v>1292</v>
      </c>
      <c r="K38" s="222">
        <v>3</v>
      </c>
      <c r="L38" s="294" t="s">
        <v>121</v>
      </c>
      <c r="M38" s="294">
        <v>8</v>
      </c>
      <c r="N38" s="294">
        <v>4</v>
      </c>
      <c r="O38" s="294">
        <v>4</v>
      </c>
      <c r="P38" s="222" t="s">
        <v>121</v>
      </c>
      <c r="Q38" s="222">
        <v>6</v>
      </c>
      <c r="R38" s="294">
        <v>2</v>
      </c>
      <c r="S38" s="294">
        <v>2</v>
      </c>
      <c r="T38" s="294" t="s">
        <v>121</v>
      </c>
      <c r="U38" s="294">
        <v>1</v>
      </c>
      <c r="V38" s="222">
        <v>1</v>
      </c>
      <c r="W38" s="294" t="s">
        <v>121</v>
      </c>
      <c r="X38" s="294" t="s">
        <v>121</v>
      </c>
      <c r="Y38" s="294" t="s">
        <v>121</v>
      </c>
      <c r="Z38" s="294" t="s">
        <v>121</v>
      </c>
      <c r="AA38" s="222" t="s">
        <v>121</v>
      </c>
      <c r="AB38" s="225" t="s">
        <v>121</v>
      </c>
      <c r="AC38" s="257" t="s">
        <v>225</v>
      </c>
      <c r="AD38" s="488"/>
      <c r="AE38" s="220"/>
      <c r="AF38" s="197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</row>
    <row r="39" spans="1:97" ht="27">
      <c r="A39" s="517"/>
      <c r="B39" s="275" t="s">
        <v>226</v>
      </c>
      <c r="C39" s="222">
        <v>370</v>
      </c>
      <c r="D39" s="223" t="s">
        <v>59</v>
      </c>
      <c r="E39" s="224">
        <v>23</v>
      </c>
      <c r="F39" s="294">
        <v>101</v>
      </c>
      <c r="G39" s="223" t="s">
        <v>59</v>
      </c>
      <c r="H39" s="295">
        <v>37522</v>
      </c>
      <c r="I39" s="227">
        <v>901628</v>
      </c>
      <c r="J39" s="228">
        <v>35907</v>
      </c>
      <c r="K39" s="222">
        <v>39</v>
      </c>
      <c r="L39" s="294">
        <v>44</v>
      </c>
      <c r="M39" s="294">
        <v>74</v>
      </c>
      <c r="N39" s="294">
        <v>72</v>
      </c>
      <c r="O39" s="294">
        <v>59</v>
      </c>
      <c r="P39" s="222">
        <v>39</v>
      </c>
      <c r="Q39" s="222">
        <v>46</v>
      </c>
      <c r="R39" s="294">
        <v>32</v>
      </c>
      <c r="S39" s="294">
        <v>18</v>
      </c>
      <c r="T39" s="294">
        <v>11</v>
      </c>
      <c r="U39" s="294">
        <v>9</v>
      </c>
      <c r="V39" s="222">
        <v>12</v>
      </c>
      <c r="W39" s="294">
        <v>4</v>
      </c>
      <c r="X39" s="294">
        <v>5</v>
      </c>
      <c r="Y39" s="294">
        <v>1</v>
      </c>
      <c r="Z39" s="294">
        <v>3</v>
      </c>
      <c r="AA39" s="222">
        <v>1</v>
      </c>
      <c r="AB39" s="225">
        <v>2</v>
      </c>
      <c r="AC39" s="276" t="s">
        <v>226</v>
      </c>
      <c r="AD39" s="488"/>
      <c r="AE39" s="220"/>
      <c r="AF39" s="197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</row>
    <row r="40" spans="1:97" ht="17.25" customHeight="1">
      <c r="A40" s="517"/>
      <c r="B40" s="256" t="s">
        <v>227</v>
      </c>
      <c r="C40" s="222">
        <v>34</v>
      </c>
      <c r="D40" s="223" t="s">
        <v>59</v>
      </c>
      <c r="E40" s="224">
        <v>8</v>
      </c>
      <c r="F40" s="294">
        <v>14</v>
      </c>
      <c r="G40" s="223" t="s">
        <v>59</v>
      </c>
      <c r="H40" s="295">
        <v>52647</v>
      </c>
      <c r="I40" s="227">
        <v>89331</v>
      </c>
      <c r="J40" s="228">
        <v>4543</v>
      </c>
      <c r="K40" s="222">
        <v>4</v>
      </c>
      <c r="L40" s="294">
        <v>5</v>
      </c>
      <c r="M40" s="294">
        <v>9</v>
      </c>
      <c r="N40" s="294">
        <v>6</v>
      </c>
      <c r="O40" s="294">
        <v>5</v>
      </c>
      <c r="P40" s="222">
        <v>3</v>
      </c>
      <c r="Q40" s="222">
        <v>7</v>
      </c>
      <c r="R40" s="294">
        <v>2</v>
      </c>
      <c r="S40" s="294">
        <v>1</v>
      </c>
      <c r="T40" s="294">
        <v>2</v>
      </c>
      <c r="U40" s="294" t="s">
        <v>121</v>
      </c>
      <c r="V40" s="222">
        <v>2</v>
      </c>
      <c r="W40" s="294" t="s">
        <v>121</v>
      </c>
      <c r="X40" s="294">
        <v>1</v>
      </c>
      <c r="Y40" s="294">
        <v>1</v>
      </c>
      <c r="Z40" s="294" t="s">
        <v>121</v>
      </c>
      <c r="AA40" s="222" t="s">
        <v>121</v>
      </c>
      <c r="AB40" s="225" t="s">
        <v>121</v>
      </c>
      <c r="AC40" s="257" t="s">
        <v>227</v>
      </c>
      <c r="AD40" s="488"/>
      <c r="AE40" s="220"/>
      <c r="AF40" s="197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</row>
    <row r="41" spans="1:97" ht="17.25" customHeight="1">
      <c r="A41" s="517"/>
      <c r="B41" s="256" t="s">
        <v>228</v>
      </c>
      <c r="C41" s="222">
        <v>36</v>
      </c>
      <c r="D41" s="223" t="s">
        <v>59</v>
      </c>
      <c r="E41" s="224">
        <v>8</v>
      </c>
      <c r="F41" s="294">
        <v>8</v>
      </c>
      <c r="G41" s="223" t="s">
        <v>59</v>
      </c>
      <c r="H41" s="295">
        <v>15973</v>
      </c>
      <c r="I41" s="227">
        <v>62510</v>
      </c>
      <c r="J41" s="228">
        <v>1807</v>
      </c>
      <c r="K41" s="222">
        <v>5</v>
      </c>
      <c r="L41" s="294">
        <v>6</v>
      </c>
      <c r="M41" s="294">
        <v>14</v>
      </c>
      <c r="N41" s="294">
        <v>5</v>
      </c>
      <c r="O41" s="294">
        <v>5</v>
      </c>
      <c r="P41" s="222">
        <v>1</v>
      </c>
      <c r="Q41" s="222">
        <v>4</v>
      </c>
      <c r="R41" s="294">
        <v>1</v>
      </c>
      <c r="S41" s="294">
        <v>1</v>
      </c>
      <c r="T41" s="294" t="s">
        <v>121</v>
      </c>
      <c r="U41" s="294">
        <v>2</v>
      </c>
      <c r="V41" s="222" t="s">
        <v>121</v>
      </c>
      <c r="W41" s="294" t="s">
        <v>121</v>
      </c>
      <c r="X41" s="294" t="s">
        <v>121</v>
      </c>
      <c r="Y41" s="294" t="s">
        <v>121</v>
      </c>
      <c r="Z41" s="294" t="s">
        <v>121</v>
      </c>
      <c r="AA41" s="222" t="s">
        <v>121</v>
      </c>
      <c r="AB41" s="225" t="s">
        <v>121</v>
      </c>
      <c r="AC41" s="257" t="s">
        <v>228</v>
      </c>
      <c r="AD41" s="488"/>
      <c r="AE41" s="220"/>
      <c r="AF41" s="197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</row>
    <row r="42" spans="1:97" ht="36">
      <c r="A42" s="517"/>
      <c r="B42" s="277" t="s">
        <v>229</v>
      </c>
      <c r="C42" s="222">
        <v>30</v>
      </c>
      <c r="D42" s="223" t="s">
        <v>59</v>
      </c>
      <c r="E42" s="224">
        <v>6</v>
      </c>
      <c r="F42" s="225">
        <v>6</v>
      </c>
      <c r="G42" s="223" t="s">
        <v>59</v>
      </c>
      <c r="H42" s="226">
        <v>8956</v>
      </c>
      <c r="I42" s="346">
        <v>1079070</v>
      </c>
      <c r="J42" s="346">
        <v>204824</v>
      </c>
      <c r="K42" s="229">
        <v>2</v>
      </c>
      <c r="L42" s="229">
        <v>2</v>
      </c>
      <c r="M42" s="229">
        <v>5</v>
      </c>
      <c r="N42" s="229">
        <v>3</v>
      </c>
      <c r="O42" s="229">
        <v>3</v>
      </c>
      <c r="P42" s="229">
        <v>3</v>
      </c>
      <c r="Q42" s="229" t="s">
        <v>121</v>
      </c>
      <c r="R42" s="229">
        <v>5</v>
      </c>
      <c r="S42" s="229" t="s">
        <v>121</v>
      </c>
      <c r="T42" s="229" t="s">
        <v>121</v>
      </c>
      <c r="U42" s="229">
        <v>1</v>
      </c>
      <c r="V42" s="229" t="s">
        <v>121</v>
      </c>
      <c r="W42" s="229" t="s">
        <v>121</v>
      </c>
      <c r="X42" s="229" t="s">
        <v>121</v>
      </c>
      <c r="Y42" s="229" t="s">
        <v>121</v>
      </c>
      <c r="Z42" s="229">
        <v>1</v>
      </c>
      <c r="AA42" s="229">
        <v>3</v>
      </c>
      <c r="AB42" s="229">
        <v>8</v>
      </c>
      <c r="AC42" s="278" t="s">
        <v>229</v>
      </c>
      <c r="AD42" s="488"/>
      <c r="AE42" s="220"/>
      <c r="AF42" s="197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</row>
    <row r="43" spans="1:97" ht="17.25" customHeight="1">
      <c r="A43" s="517"/>
      <c r="B43" s="353" t="s">
        <v>230</v>
      </c>
      <c r="C43" s="222">
        <v>116</v>
      </c>
      <c r="D43" s="223" t="s">
        <v>59</v>
      </c>
      <c r="E43" s="224">
        <v>9</v>
      </c>
      <c r="F43" s="294">
        <v>26</v>
      </c>
      <c r="G43" s="223" t="s">
        <v>59</v>
      </c>
      <c r="H43" s="295">
        <v>34109</v>
      </c>
      <c r="I43" s="227">
        <v>299653</v>
      </c>
      <c r="J43" s="228">
        <v>11568</v>
      </c>
      <c r="K43" s="222">
        <v>11</v>
      </c>
      <c r="L43" s="294">
        <v>16</v>
      </c>
      <c r="M43" s="294">
        <v>19</v>
      </c>
      <c r="N43" s="294">
        <v>25</v>
      </c>
      <c r="O43" s="294">
        <v>14</v>
      </c>
      <c r="P43" s="222">
        <v>10</v>
      </c>
      <c r="Q43" s="222">
        <v>19</v>
      </c>
      <c r="R43" s="294">
        <v>11</v>
      </c>
      <c r="S43" s="294">
        <v>4</v>
      </c>
      <c r="T43" s="294">
        <v>6</v>
      </c>
      <c r="U43" s="294">
        <v>1</v>
      </c>
      <c r="V43" s="222">
        <v>4</v>
      </c>
      <c r="W43" s="294" t="s">
        <v>121</v>
      </c>
      <c r="X43" s="294">
        <v>1</v>
      </c>
      <c r="Y43" s="294" t="s">
        <v>121</v>
      </c>
      <c r="Z43" s="294" t="s">
        <v>121</v>
      </c>
      <c r="AA43" s="222" t="s">
        <v>121</v>
      </c>
      <c r="AB43" s="225">
        <v>1</v>
      </c>
      <c r="AC43" s="354" t="s">
        <v>230</v>
      </c>
      <c r="AD43" s="488"/>
      <c r="AE43" s="220"/>
      <c r="AF43" s="197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</row>
    <row r="44" spans="1:97" ht="17.25" customHeight="1">
      <c r="A44" s="518"/>
      <c r="B44" s="355" t="s">
        <v>218</v>
      </c>
      <c r="C44" s="232">
        <v>2245</v>
      </c>
      <c r="D44" s="233" t="s">
        <v>59</v>
      </c>
      <c r="E44" s="234">
        <v>181</v>
      </c>
      <c r="F44" s="296">
        <v>398</v>
      </c>
      <c r="G44" s="233" t="s">
        <v>59</v>
      </c>
      <c r="H44" s="297">
        <v>275045</v>
      </c>
      <c r="I44" s="237">
        <v>5782322</v>
      </c>
      <c r="J44" s="238">
        <v>449750</v>
      </c>
      <c r="K44" s="232">
        <v>432</v>
      </c>
      <c r="L44" s="296">
        <v>346</v>
      </c>
      <c r="M44" s="296">
        <v>423</v>
      </c>
      <c r="N44" s="296">
        <v>377</v>
      </c>
      <c r="O44" s="296">
        <v>267</v>
      </c>
      <c r="P44" s="232">
        <v>175</v>
      </c>
      <c r="Q44" s="232">
        <v>222</v>
      </c>
      <c r="R44" s="296">
        <v>139</v>
      </c>
      <c r="S44" s="296">
        <v>70</v>
      </c>
      <c r="T44" s="296">
        <v>41</v>
      </c>
      <c r="U44" s="296">
        <v>40</v>
      </c>
      <c r="V44" s="232">
        <v>32</v>
      </c>
      <c r="W44" s="296">
        <v>14</v>
      </c>
      <c r="X44" s="296">
        <v>18</v>
      </c>
      <c r="Y44" s="296">
        <v>15</v>
      </c>
      <c r="Z44" s="296">
        <v>12</v>
      </c>
      <c r="AA44" s="232">
        <v>9</v>
      </c>
      <c r="AB44" s="235">
        <v>11</v>
      </c>
      <c r="AC44" s="356" t="s">
        <v>218</v>
      </c>
      <c r="AD44" s="489"/>
      <c r="AE44" s="220"/>
      <c r="AF44" s="197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</row>
    <row r="45" spans="1:97" ht="17.25" customHeight="1">
      <c r="A45" s="357"/>
      <c r="B45" s="358"/>
      <c r="C45" s="262"/>
      <c r="D45" s="262"/>
      <c r="E45" s="262"/>
      <c r="F45" s="262"/>
      <c r="G45" s="262"/>
      <c r="H45" s="262"/>
      <c r="I45" s="262"/>
      <c r="J45" s="262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358"/>
      <c r="AD45" s="359"/>
      <c r="AE45" s="220"/>
      <c r="AF45" s="197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</row>
    <row r="46" spans="1:97" ht="17.25" customHeight="1">
      <c r="A46" s="540" t="s">
        <v>253</v>
      </c>
      <c r="B46" s="534"/>
      <c r="C46" s="360">
        <v>1080</v>
      </c>
      <c r="D46" s="282" t="s">
        <v>59</v>
      </c>
      <c r="E46" s="361">
        <v>148</v>
      </c>
      <c r="F46" s="362">
        <v>309</v>
      </c>
      <c r="G46" s="282" t="s">
        <v>59</v>
      </c>
      <c r="H46" s="363">
        <v>160700</v>
      </c>
      <c r="I46" s="364">
        <v>2586565</v>
      </c>
      <c r="J46" s="364">
        <v>144085</v>
      </c>
      <c r="K46" s="365">
        <v>139</v>
      </c>
      <c r="L46" s="365">
        <v>165</v>
      </c>
      <c r="M46" s="365">
        <v>223</v>
      </c>
      <c r="N46" s="365">
        <v>197</v>
      </c>
      <c r="O46" s="365">
        <v>130</v>
      </c>
      <c r="P46" s="365">
        <v>130</v>
      </c>
      <c r="Q46" s="365">
        <v>153</v>
      </c>
      <c r="R46" s="365">
        <v>62</v>
      </c>
      <c r="S46" s="365">
        <v>56</v>
      </c>
      <c r="T46" s="365">
        <v>37</v>
      </c>
      <c r="U46" s="365">
        <v>21</v>
      </c>
      <c r="V46" s="365">
        <v>22</v>
      </c>
      <c r="W46" s="365">
        <v>19</v>
      </c>
      <c r="X46" s="365">
        <v>10</v>
      </c>
      <c r="Y46" s="365">
        <v>8</v>
      </c>
      <c r="Z46" s="365">
        <v>11</v>
      </c>
      <c r="AA46" s="365">
        <v>5</v>
      </c>
      <c r="AB46" s="365">
        <v>1</v>
      </c>
      <c r="AC46" s="536" t="s">
        <v>254</v>
      </c>
      <c r="AD46" s="535"/>
      <c r="AE46" s="220"/>
      <c r="AF46" s="197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</row>
    <row r="47" spans="1:97" ht="17.25" customHeight="1">
      <c r="A47" s="540"/>
      <c r="B47" s="534"/>
      <c r="C47" s="262"/>
      <c r="D47" s="262"/>
      <c r="E47" s="262"/>
      <c r="F47" s="262"/>
      <c r="G47" s="262"/>
      <c r="H47" s="262"/>
      <c r="I47" s="262"/>
      <c r="J47" s="262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534"/>
      <c r="AD47" s="535"/>
      <c r="AE47" s="220"/>
      <c r="AF47" s="197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</row>
    <row r="48" spans="1:97" ht="17.25" customHeight="1">
      <c r="A48" s="479" t="s">
        <v>231</v>
      </c>
      <c r="B48" s="479"/>
      <c r="C48" s="281">
        <v>11380</v>
      </c>
      <c r="D48" s="366" t="s">
        <v>59</v>
      </c>
      <c r="E48" s="283">
        <v>1447</v>
      </c>
      <c r="F48" s="284">
        <v>2810</v>
      </c>
      <c r="G48" s="366" t="s">
        <v>59</v>
      </c>
      <c r="H48" s="285">
        <v>1804878</v>
      </c>
      <c r="I48" s="286">
        <v>36070126</v>
      </c>
      <c r="J48" s="287">
        <v>3033876</v>
      </c>
      <c r="K48" s="281">
        <v>1749</v>
      </c>
      <c r="L48" s="284">
        <v>1458</v>
      </c>
      <c r="M48" s="284">
        <v>2300</v>
      </c>
      <c r="N48" s="284">
        <v>1906</v>
      </c>
      <c r="O48" s="284">
        <v>1460</v>
      </c>
      <c r="P48" s="281">
        <v>1087</v>
      </c>
      <c r="Q48" s="281">
        <v>1342</v>
      </c>
      <c r="R48" s="284">
        <v>790</v>
      </c>
      <c r="S48" s="284">
        <v>473</v>
      </c>
      <c r="T48" s="284">
        <v>335</v>
      </c>
      <c r="U48" s="284">
        <v>238</v>
      </c>
      <c r="V48" s="281">
        <v>266</v>
      </c>
      <c r="W48" s="284">
        <v>180</v>
      </c>
      <c r="X48" s="284">
        <v>162</v>
      </c>
      <c r="Y48" s="284">
        <v>145</v>
      </c>
      <c r="Z48" s="284">
        <v>153</v>
      </c>
      <c r="AA48" s="281">
        <v>99</v>
      </c>
      <c r="AB48" s="288">
        <v>47</v>
      </c>
      <c r="AC48" s="479" t="s">
        <v>231</v>
      </c>
      <c r="AD48" s="479"/>
      <c r="AE48" s="317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</row>
    <row r="49" spans="1:97" ht="15">
      <c r="A49" s="194"/>
      <c r="B49" s="194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194"/>
      <c r="AD49" s="194"/>
      <c r="AE49" s="318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</row>
    <row r="50" spans="1:97" ht="14.2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</row>
    <row r="51" spans="1:97" ht="14.25">
      <c r="A51" s="194"/>
      <c r="B51" s="319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19"/>
      <c r="AD51" s="194"/>
      <c r="AE51" s="320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</row>
    <row r="52" spans="1:97" ht="14.25">
      <c r="A52" s="194"/>
      <c r="B52" s="319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19"/>
      <c r="AD52" s="194"/>
      <c r="AE52" s="320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</row>
    <row r="53" spans="1:97" ht="14.25">
      <c r="A53" s="194"/>
      <c r="B53" s="319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319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</row>
    <row r="54" spans="1:97" ht="14.25">
      <c r="A54" s="194"/>
      <c r="B54" s="319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19"/>
      <c r="AD54" s="194"/>
      <c r="AE54" s="320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</row>
    <row r="55" spans="1:97" ht="14.25">
      <c r="A55" s="194"/>
      <c r="B55" s="319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19"/>
      <c r="AD55" s="194"/>
      <c r="AE55" s="320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</row>
    <row r="56" spans="1:97" ht="14.2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</row>
    <row r="57" spans="1:97" ht="14.2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</row>
    <row r="58" spans="1:97" ht="14.2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</row>
    <row r="59" spans="1:97" ht="14.2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</row>
    <row r="60" spans="1:97" ht="14.2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</row>
    <row r="61" spans="1:97" ht="14.25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</row>
    <row r="62" spans="1:97" ht="14.25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</row>
    <row r="63" spans="1:97" ht="14.25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</row>
    <row r="64" spans="1:97" ht="14.25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</row>
    <row r="65" spans="1:97" ht="14.2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</row>
    <row r="66" spans="1:97" ht="14.25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</row>
    <row r="67" spans="1:97" ht="14.2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</row>
    <row r="68" spans="1:97" ht="14.2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</row>
    <row r="69" spans="1:97" ht="14.2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</row>
    <row r="70" spans="1:97" ht="14.2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</row>
    <row r="71" spans="1:97" ht="14.25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</row>
    <row r="72" spans="1:97" ht="14.25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</row>
    <row r="73" spans="1:97" ht="14.25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</row>
    <row r="74" spans="1:97" ht="14.25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</row>
    <row r="75" spans="1:97" ht="14.25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</row>
    <row r="76" spans="1:97" ht="14.25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</row>
    <row r="77" spans="1:97" ht="14.25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</row>
    <row r="78" spans="1:97" ht="14.25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</row>
    <row r="79" spans="1:97" ht="14.2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</row>
    <row r="80" spans="1:97" ht="14.25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</row>
    <row r="81" spans="1:97" ht="14.25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</row>
    <row r="82" spans="1:97" ht="14.25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</row>
    <row r="83" spans="1:97" ht="14.25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</row>
    <row r="84" spans="1:97" ht="14.25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</row>
    <row r="85" spans="1:97" ht="14.2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</row>
    <row r="86" spans="1:97" ht="14.2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</row>
    <row r="87" spans="1:97" ht="14.2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</row>
    <row r="88" spans="1:97" ht="14.25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</row>
    <row r="89" spans="1:97" ht="14.25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</row>
    <row r="90" spans="1:97" ht="14.25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</row>
    <row r="91" spans="1:97" ht="14.25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</row>
    <row r="92" spans="1:97" ht="14.2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</row>
    <row r="93" spans="1:97" ht="14.25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</row>
    <row r="94" spans="1:97" ht="14.25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</row>
    <row r="95" spans="1:97" ht="14.25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</row>
    <row r="96" spans="1:97" ht="14.25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</row>
    <row r="97" spans="1:97" ht="14.25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4"/>
      <c r="BU97" s="194"/>
      <c r="BV97" s="194"/>
      <c r="BW97" s="194"/>
      <c r="BX97" s="194"/>
      <c r="BY97" s="194"/>
      <c r="BZ97" s="194"/>
      <c r="CA97" s="194"/>
      <c r="CB97" s="194"/>
      <c r="CC97" s="194"/>
      <c r="CD97" s="194"/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4"/>
      <c r="CQ97" s="194"/>
      <c r="CR97" s="194"/>
      <c r="CS97" s="194"/>
    </row>
    <row r="98" spans="1:97" ht="14.25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4"/>
      <c r="BT98" s="194"/>
      <c r="BU98" s="194"/>
      <c r="BV98" s="194"/>
      <c r="BW98" s="194"/>
      <c r="BX98" s="194"/>
      <c r="BY98" s="194"/>
      <c r="BZ98" s="194"/>
      <c r="CA98" s="194"/>
      <c r="CB98" s="194"/>
      <c r="CC98" s="194"/>
      <c r="CD98" s="194"/>
      <c r="CE98" s="194"/>
      <c r="CF98" s="194"/>
      <c r="CG98" s="194"/>
      <c r="CH98" s="194"/>
      <c r="CI98" s="194"/>
      <c r="CJ98" s="194"/>
      <c r="CK98" s="194"/>
      <c r="CL98" s="194"/>
      <c r="CM98" s="194"/>
      <c r="CN98" s="194"/>
      <c r="CO98" s="194"/>
      <c r="CP98" s="194"/>
      <c r="CQ98" s="194"/>
      <c r="CR98" s="194"/>
      <c r="CS98" s="194"/>
    </row>
  </sheetData>
  <mergeCells count="42">
    <mergeCell ref="Q4:Q6"/>
    <mergeCell ref="R4:R6"/>
    <mergeCell ref="K4:K6"/>
    <mergeCell ref="L4:L6"/>
    <mergeCell ref="M4:M6"/>
    <mergeCell ref="AC12:AD12"/>
    <mergeCell ref="AC13:AD13"/>
    <mergeCell ref="AC2:AD6"/>
    <mergeCell ref="A18:A21"/>
    <mergeCell ref="A13:B13"/>
    <mergeCell ref="A12:B12"/>
    <mergeCell ref="K2:AB3"/>
    <mergeCell ref="AA4:AA6"/>
    <mergeCell ref="U4:U6"/>
    <mergeCell ref="P4:P6"/>
    <mergeCell ref="AB4:AB6"/>
    <mergeCell ref="T4:T6"/>
    <mergeCell ref="N4:N6"/>
    <mergeCell ref="Y4:Y6"/>
    <mergeCell ref="Z4:Z6"/>
    <mergeCell ref="V4:V6"/>
    <mergeCell ref="W4:W6"/>
    <mergeCell ref="X4:X6"/>
    <mergeCell ref="S4:S6"/>
    <mergeCell ref="O4:O6"/>
    <mergeCell ref="A47:B47"/>
    <mergeCell ref="D4:F6"/>
    <mergeCell ref="G2:I6"/>
    <mergeCell ref="A2:B6"/>
    <mergeCell ref="C2:F3"/>
    <mergeCell ref="C4:C6"/>
    <mergeCell ref="A46:B46"/>
    <mergeCell ref="AC47:AD47"/>
    <mergeCell ref="J2:J6"/>
    <mergeCell ref="A48:B48"/>
    <mergeCell ref="A8:A10"/>
    <mergeCell ref="AC46:AD46"/>
    <mergeCell ref="AC48:AD48"/>
    <mergeCell ref="AD8:AD10"/>
    <mergeCell ref="A32:A44"/>
    <mergeCell ref="AD18:AD21"/>
    <mergeCell ref="AD32:AD44"/>
  </mergeCells>
  <printOptions horizontalCentered="1"/>
  <pageMargins left="0.5905511811023623" right="0.5905511811023623" top="1.062992125984252" bottom="1.062992125984252" header="0.5118110236220472" footer="0.6692913385826772"/>
  <pageSetup horizontalDpi="600" verticalDpi="600" orientation="landscape" paperSize="9" scale="50" r:id="rId1"/>
  <headerFooter alignWithMargins="0">
    <oddHeader>&amp;R&amp;"ＭＳ Ｐゴシック,太字"沖縄国税事務所　申告所得税3　（H18）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H5" sqref="H5"/>
    </sheetView>
  </sheetViews>
  <sheetFormatPr defaultColWidth="5.875" defaultRowHeight="13.5"/>
  <cols>
    <col min="1" max="1" width="11.875" style="1" customWidth="1"/>
    <col min="2" max="2" width="9.125" style="1" customWidth="1"/>
    <col min="3" max="3" width="20.50390625" style="1" bestFit="1" customWidth="1"/>
    <col min="4" max="4" width="9.125" style="1" customWidth="1"/>
    <col min="5" max="5" width="3.00390625" style="1" bestFit="1" customWidth="1"/>
    <col min="6" max="6" width="13.00390625" style="1" customWidth="1"/>
    <col min="7" max="7" width="11.875" style="1" customWidth="1"/>
    <col min="8" max="8" width="3.00390625" style="1" bestFit="1" customWidth="1"/>
    <col min="9" max="9" width="10.25390625" style="1" customWidth="1"/>
    <col min="10" max="10" width="13.00390625" style="1" bestFit="1" customWidth="1"/>
    <col min="11" max="11" width="12.125" style="1" customWidth="1"/>
    <col min="12" max="16384" width="5.875" style="1" customWidth="1"/>
  </cols>
  <sheetData>
    <row r="1" ht="15">
      <c r="A1" s="3" t="s">
        <v>0</v>
      </c>
    </row>
    <row r="2" ht="11.25">
      <c r="A2" s="1" t="s">
        <v>57</v>
      </c>
    </row>
    <row r="3" spans="1:11" ht="11.25" customHeight="1">
      <c r="A3" s="543" t="s">
        <v>1</v>
      </c>
      <c r="B3" s="543"/>
      <c r="C3" s="543"/>
      <c r="D3" s="543" t="s">
        <v>2</v>
      </c>
      <c r="E3" s="543"/>
      <c r="F3" s="543"/>
      <c r="G3" s="543"/>
      <c r="H3" s="4"/>
      <c r="I3" s="543" t="s">
        <v>3</v>
      </c>
      <c r="J3" s="543"/>
      <c r="K3" s="544" t="s">
        <v>60</v>
      </c>
    </row>
    <row r="4" spans="1:11" ht="11.25">
      <c r="A4" s="543"/>
      <c r="B4" s="543"/>
      <c r="C4" s="543"/>
      <c r="D4" s="1" t="s">
        <v>4</v>
      </c>
      <c r="F4" s="543" t="s">
        <v>5</v>
      </c>
      <c r="G4" s="543"/>
      <c r="H4" s="4"/>
      <c r="I4" s="543"/>
      <c r="J4" s="543"/>
      <c r="K4" s="544"/>
    </row>
    <row r="5" spans="4:10" s="5" customFormat="1" ht="11.25">
      <c r="D5" s="5" t="s">
        <v>6</v>
      </c>
      <c r="E5" s="5" t="s">
        <v>59</v>
      </c>
      <c r="F5" s="5" t="s">
        <v>61</v>
      </c>
      <c r="G5" s="5" t="s">
        <v>6</v>
      </c>
      <c r="H5" s="5" t="s">
        <v>7</v>
      </c>
      <c r="I5" s="5" t="s">
        <v>8</v>
      </c>
      <c r="J5" s="5" t="s">
        <v>8</v>
      </c>
    </row>
    <row r="6" spans="3:11" ht="11.25">
      <c r="C6" s="1" t="s">
        <v>9</v>
      </c>
      <c r="D6" s="1">
        <v>68</v>
      </c>
      <c r="F6" s="1">
        <v>8</v>
      </c>
      <c r="G6" s="1">
        <v>15</v>
      </c>
      <c r="I6" s="2">
        <v>3392</v>
      </c>
      <c r="J6" s="2">
        <v>185579</v>
      </c>
      <c r="K6" s="2">
        <v>7947</v>
      </c>
    </row>
    <row r="7" spans="3:11" ht="11.25">
      <c r="C7" s="1" t="s">
        <v>12</v>
      </c>
      <c r="D7" s="2">
        <v>6886</v>
      </c>
      <c r="E7" s="2"/>
      <c r="F7" s="1">
        <v>711</v>
      </c>
      <c r="G7" s="2">
        <v>1396</v>
      </c>
      <c r="H7" s="2"/>
      <c r="I7" s="2">
        <v>828016</v>
      </c>
      <c r="J7" s="2">
        <v>19449943</v>
      </c>
      <c r="K7" s="2">
        <v>900918</v>
      </c>
    </row>
    <row r="8" spans="3:11" ht="11.25">
      <c r="C8" s="1" t="s">
        <v>13</v>
      </c>
      <c r="D8" s="2">
        <v>1786</v>
      </c>
      <c r="E8" s="2"/>
      <c r="F8" s="1">
        <v>162</v>
      </c>
      <c r="G8" s="1">
        <v>308</v>
      </c>
      <c r="I8" s="2">
        <v>174842</v>
      </c>
      <c r="J8" s="2">
        <v>4180537</v>
      </c>
      <c r="K8" s="2">
        <v>180057</v>
      </c>
    </row>
    <row r="9" spans="3:11" ht="11.25">
      <c r="C9" s="1" t="s">
        <v>14</v>
      </c>
      <c r="D9" s="1">
        <v>113</v>
      </c>
      <c r="F9" s="1">
        <v>20</v>
      </c>
      <c r="G9" s="1">
        <v>17</v>
      </c>
      <c r="I9" s="2">
        <v>31914</v>
      </c>
      <c r="J9" s="2">
        <v>329594</v>
      </c>
      <c r="K9" s="2">
        <v>16418</v>
      </c>
    </row>
    <row r="10" spans="3:11" ht="11.25">
      <c r="C10" s="1" t="s">
        <v>15</v>
      </c>
      <c r="D10" s="2">
        <v>4255</v>
      </c>
      <c r="E10" s="2"/>
      <c r="F10" s="1">
        <v>390</v>
      </c>
      <c r="G10" s="1">
        <v>664</v>
      </c>
      <c r="I10" s="2">
        <v>421576</v>
      </c>
      <c r="J10" s="2">
        <v>13858528</v>
      </c>
      <c r="K10" s="2">
        <v>909200</v>
      </c>
    </row>
    <row r="11" spans="1:11" ht="11.25">
      <c r="A11" s="1" t="s">
        <v>10</v>
      </c>
      <c r="C11" s="1" t="s">
        <v>16</v>
      </c>
      <c r="D11" s="2">
        <v>3341</v>
      </c>
      <c r="E11" s="2"/>
      <c r="F11" s="1">
        <v>112</v>
      </c>
      <c r="G11" s="1">
        <v>299</v>
      </c>
      <c r="I11" s="2">
        <v>126244</v>
      </c>
      <c r="J11" s="2">
        <v>9140162</v>
      </c>
      <c r="K11" s="2">
        <v>398704</v>
      </c>
    </row>
    <row r="12" spans="2:11" ht="11.25">
      <c r="B12" s="1" t="s">
        <v>11</v>
      </c>
      <c r="C12" s="1" t="s">
        <v>17</v>
      </c>
      <c r="D12" s="2">
        <v>4243</v>
      </c>
      <c r="E12" s="2"/>
      <c r="F12" s="1">
        <v>442</v>
      </c>
      <c r="G12" s="2">
        <v>1346</v>
      </c>
      <c r="H12" s="2"/>
      <c r="I12" s="2">
        <v>536904</v>
      </c>
      <c r="J12" s="2">
        <v>12907196</v>
      </c>
      <c r="K12" s="2">
        <v>702955</v>
      </c>
    </row>
    <row r="13" spans="3:11" ht="11.25">
      <c r="C13" s="1" t="s">
        <v>18</v>
      </c>
      <c r="D13" s="2">
        <v>18467</v>
      </c>
      <c r="E13" s="2"/>
      <c r="F13" s="1">
        <v>769</v>
      </c>
      <c r="G13" s="2">
        <v>1527</v>
      </c>
      <c r="H13" s="2"/>
      <c r="I13" s="2">
        <v>959919</v>
      </c>
      <c r="J13" s="2">
        <v>39431269</v>
      </c>
      <c r="K13" s="2">
        <v>1593885</v>
      </c>
    </row>
    <row r="14" spans="3:11" ht="11.25">
      <c r="C14" s="1" t="s">
        <v>19</v>
      </c>
      <c r="D14" s="2">
        <v>5863</v>
      </c>
      <c r="E14" s="2"/>
      <c r="F14" s="1">
        <v>178</v>
      </c>
      <c r="G14" s="1">
        <v>572</v>
      </c>
      <c r="I14" s="2">
        <v>272707</v>
      </c>
      <c r="J14" s="2">
        <v>19014734</v>
      </c>
      <c r="K14" s="2">
        <v>1162075</v>
      </c>
    </row>
    <row r="15" spans="3:11" ht="11.25">
      <c r="C15" s="1" t="s">
        <v>20</v>
      </c>
      <c r="D15" s="2">
        <v>4848</v>
      </c>
      <c r="E15" s="2"/>
      <c r="F15" s="1">
        <v>129</v>
      </c>
      <c r="G15" s="1">
        <v>355</v>
      </c>
      <c r="I15" s="2">
        <v>146689</v>
      </c>
      <c r="J15" s="2">
        <v>13516461</v>
      </c>
      <c r="K15" s="2">
        <v>600115</v>
      </c>
    </row>
    <row r="16" spans="3:11" ht="11.25">
      <c r="C16" s="1" t="s">
        <v>21</v>
      </c>
      <c r="D16" s="2">
        <v>5991</v>
      </c>
      <c r="E16" s="2"/>
      <c r="F16" s="1">
        <v>221</v>
      </c>
      <c r="G16" s="1">
        <v>653</v>
      </c>
      <c r="I16" s="2">
        <v>380514</v>
      </c>
      <c r="J16" s="2">
        <v>18927438</v>
      </c>
      <c r="K16" s="2">
        <v>1041490</v>
      </c>
    </row>
    <row r="17" spans="3:11" ht="11.25">
      <c r="C17" s="1" t="s">
        <v>22</v>
      </c>
      <c r="D17" s="2">
        <v>15923</v>
      </c>
      <c r="E17" s="2"/>
      <c r="F17" s="1">
        <v>245</v>
      </c>
      <c r="G17" s="2">
        <v>1131</v>
      </c>
      <c r="H17" s="2"/>
      <c r="I17" s="2">
        <v>210846</v>
      </c>
      <c r="J17" s="2">
        <v>49883112</v>
      </c>
      <c r="K17" s="2">
        <v>2755701</v>
      </c>
    </row>
    <row r="18" spans="3:11" ht="11.25">
      <c r="C18" s="1" t="s">
        <v>23</v>
      </c>
      <c r="D18" s="2">
        <v>7991</v>
      </c>
      <c r="E18" s="2"/>
      <c r="F18" s="1">
        <v>91</v>
      </c>
      <c r="G18" s="1">
        <v>410</v>
      </c>
      <c r="I18" s="2">
        <v>100839</v>
      </c>
      <c r="J18" s="2">
        <v>23945714</v>
      </c>
      <c r="K18" s="2">
        <v>1051042</v>
      </c>
    </row>
    <row r="19" spans="3:11" ht="11.25">
      <c r="C19" s="1" t="s">
        <v>24</v>
      </c>
      <c r="D19" s="2">
        <v>28239</v>
      </c>
      <c r="E19" s="2"/>
      <c r="F19" s="1">
        <v>732</v>
      </c>
      <c r="G19" s="2">
        <v>2538</v>
      </c>
      <c r="H19" s="2"/>
      <c r="I19" s="2">
        <v>1036433</v>
      </c>
      <c r="J19" s="2">
        <v>67921057</v>
      </c>
      <c r="K19" s="2">
        <v>3197568</v>
      </c>
    </row>
    <row r="20" spans="3:11" ht="11.25">
      <c r="C20" s="1" t="s">
        <v>25</v>
      </c>
      <c r="D20" s="2">
        <v>71520</v>
      </c>
      <c r="E20" s="2"/>
      <c r="F20" s="1">
        <v>555</v>
      </c>
      <c r="G20" s="2">
        <v>2556</v>
      </c>
      <c r="H20" s="2"/>
      <c r="I20" s="2">
        <v>787414</v>
      </c>
      <c r="J20" s="2">
        <v>221025557</v>
      </c>
      <c r="K20" s="2">
        <v>9704129</v>
      </c>
    </row>
    <row r="21" spans="3:11" ht="11.25">
      <c r="C21" s="1" t="s">
        <v>26</v>
      </c>
      <c r="D21" s="2">
        <v>30183</v>
      </c>
      <c r="E21" s="2"/>
      <c r="F21" s="2">
        <v>1163</v>
      </c>
      <c r="G21" s="2">
        <v>6757</v>
      </c>
      <c r="H21" s="2"/>
      <c r="I21" s="2">
        <v>1132621</v>
      </c>
      <c r="J21" s="2">
        <v>84803027</v>
      </c>
      <c r="K21" s="2">
        <v>3897115</v>
      </c>
    </row>
    <row r="22" spans="3:11" ht="11.25">
      <c r="C22" s="1" t="s">
        <v>27</v>
      </c>
      <c r="D22" s="1">
        <v>594</v>
      </c>
      <c r="F22" s="1">
        <v>60</v>
      </c>
      <c r="G22" s="1">
        <v>238</v>
      </c>
      <c r="I22" s="2">
        <v>46697</v>
      </c>
      <c r="J22" s="2">
        <v>2113523</v>
      </c>
      <c r="K22" s="2">
        <v>112853</v>
      </c>
    </row>
    <row r="23" spans="3:11" ht="11.25">
      <c r="C23" s="1" t="s">
        <v>28</v>
      </c>
      <c r="D23" s="2">
        <v>11972</v>
      </c>
      <c r="E23" s="2"/>
      <c r="F23" s="1">
        <v>144</v>
      </c>
      <c r="G23" s="1">
        <v>774</v>
      </c>
      <c r="I23" s="2">
        <v>193743</v>
      </c>
      <c r="J23" s="2">
        <v>157287354</v>
      </c>
      <c r="K23" s="2">
        <v>21580286</v>
      </c>
    </row>
    <row r="24" spans="3:11" ht="11.25">
      <c r="C24" s="1" t="s">
        <v>29</v>
      </c>
      <c r="D24" s="2">
        <v>4424</v>
      </c>
      <c r="E24" s="2"/>
      <c r="F24" s="1">
        <v>318</v>
      </c>
      <c r="G24" s="2">
        <v>1109</v>
      </c>
      <c r="H24" s="2"/>
      <c r="I24" s="2">
        <v>245580</v>
      </c>
      <c r="J24" s="2">
        <v>39656448</v>
      </c>
      <c r="K24" s="2">
        <v>3768452</v>
      </c>
    </row>
    <row r="25" spans="3:11" ht="11.25">
      <c r="C25" s="1" t="s">
        <v>30</v>
      </c>
      <c r="D25" s="2">
        <v>28634</v>
      </c>
      <c r="E25" s="2"/>
      <c r="F25" s="1">
        <v>828</v>
      </c>
      <c r="G25" s="2">
        <v>5421</v>
      </c>
      <c r="H25" s="2"/>
      <c r="I25" s="2">
        <v>566687</v>
      </c>
      <c r="J25" s="2">
        <v>88348495</v>
      </c>
      <c r="K25" s="2">
        <v>4878446</v>
      </c>
    </row>
    <row r="26" spans="3:11" ht="11.25">
      <c r="C26" s="1" t="s">
        <v>31</v>
      </c>
      <c r="D26" s="2">
        <v>255341</v>
      </c>
      <c r="E26" s="2"/>
      <c r="F26" s="2">
        <v>7278</v>
      </c>
      <c r="G26" s="2">
        <v>28086</v>
      </c>
      <c r="H26" s="2"/>
      <c r="I26" s="2">
        <v>8203573</v>
      </c>
      <c r="J26" s="2">
        <v>885925728</v>
      </c>
      <c r="K26" s="2">
        <v>58459353</v>
      </c>
    </row>
    <row r="28" spans="3:11" ht="11.25">
      <c r="C28" s="1" t="s">
        <v>32</v>
      </c>
      <c r="D28" s="2">
        <v>27430</v>
      </c>
      <c r="E28" s="2"/>
      <c r="F28" s="2">
        <v>18903</v>
      </c>
      <c r="G28" s="2">
        <v>72700</v>
      </c>
      <c r="H28" s="2"/>
      <c r="I28" s="2">
        <v>11385166</v>
      </c>
      <c r="J28" s="2">
        <v>113934485</v>
      </c>
      <c r="K28" s="2">
        <v>4614778</v>
      </c>
    </row>
    <row r="29" spans="3:11" ht="11.25">
      <c r="C29" s="1" t="s">
        <v>31</v>
      </c>
      <c r="D29" s="2">
        <v>282771</v>
      </c>
      <c r="E29" s="2"/>
      <c r="F29" s="2">
        <v>26181</v>
      </c>
      <c r="G29" s="2">
        <v>100786</v>
      </c>
      <c r="H29" s="2"/>
      <c r="I29" s="2">
        <v>19588739</v>
      </c>
      <c r="J29" s="2">
        <v>999860214</v>
      </c>
      <c r="K29" s="2">
        <v>63074131</v>
      </c>
    </row>
    <row r="31" spans="3:11" ht="11.25">
      <c r="C31" s="1" t="s">
        <v>33</v>
      </c>
      <c r="D31" s="1">
        <v>72</v>
      </c>
      <c r="F31" s="1" t="s">
        <v>34</v>
      </c>
      <c r="G31" s="1">
        <v>977</v>
      </c>
      <c r="I31" s="1" t="s">
        <v>34</v>
      </c>
      <c r="J31" s="2">
        <v>653776</v>
      </c>
      <c r="K31" s="2">
        <v>42260</v>
      </c>
    </row>
    <row r="32" spans="3:11" ht="11.25">
      <c r="C32" s="1" t="s">
        <v>35</v>
      </c>
      <c r="D32" s="1">
        <v>619</v>
      </c>
      <c r="F32" s="1" t="s">
        <v>34</v>
      </c>
      <c r="G32" s="2">
        <v>33666</v>
      </c>
      <c r="H32" s="2"/>
      <c r="I32" s="1" t="s">
        <v>34</v>
      </c>
      <c r="J32" s="2">
        <v>32632455</v>
      </c>
      <c r="K32" s="2">
        <v>767879</v>
      </c>
    </row>
    <row r="33" spans="3:11" ht="11.25">
      <c r="C33" s="1" t="s">
        <v>36</v>
      </c>
      <c r="D33" s="2">
        <v>125898</v>
      </c>
      <c r="E33" s="2"/>
      <c r="F33" s="2">
        <v>5984</v>
      </c>
      <c r="G33" s="2">
        <v>188556</v>
      </c>
      <c r="H33" s="2"/>
      <c r="I33" s="2">
        <v>3607338</v>
      </c>
      <c r="J33" s="2">
        <v>797859928</v>
      </c>
      <c r="K33" s="2">
        <v>69021532</v>
      </c>
    </row>
    <row r="34" spans="3:11" ht="11.25">
      <c r="C34" s="1" t="s">
        <v>37</v>
      </c>
      <c r="D34" s="2">
        <v>384352</v>
      </c>
      <c r="E34" s="2"/>
      <c r="F34" s="1" t="s">
        <v>34</v>
      </c>
      <c r="G34" s="2">
        <v>119048</v>
      </c>
      <c r="H34" s="2"/>
      <c r="I34" s="1" t="s">
        <v>34</v>
      </c>
      <c r="J34" s="2">
        <v>2150009377</v>
      </c>
      <c r="K34" s="2">
        <v>63708833</v>
      </c>
    </row>
    <row r="35" spans="3:11" ht="11.25">
      <c r="C35" s="1" t="s">
        <v>38</v>
      </c>
      <c r="D35" s="1">
        <v>329</v>
      </c>
      <c r="F35" s="2">
        <v>3229</v>
      </c>
      <c r="G35" s="2">
        <v>2091</v>
      </c>
      <c r="H35" s="2"/>
      <c r="I35" s="2">
        <v>5423739</v>
      </c>
      <c r="J35" s="2">
        <v>6918130</v>
      </c>
      <c r="K35" s="2">
        <v>338774</v>
      </c>
    </row>
    <row r="36" spans="3:11" ht="11.25">
      <c r="C36" s="1" t="s">
        <v>39</v>
      </c>
      <c r="D36" s="2">
        <v>7084</v>
      </c>
      <c r="E36" s="2"/>
      <c r="F36" s="1" t="s">
        <v>34</v>
      </c>
      <c r="G36" s="2">
        <v>37856</v>
      </c>
      <c r="H36" s="2"/>
      <c r="I36" s="1" t="s">
        <v>34</v>
      </c>
      <c r="J36" s="2">
        <v>54794464</v>
      </c>
      <c r="K36" s="2">
        <v>2972845</v>
      </c>
    </row>
    <row r="37" spans="3:11" ht="11.25">
      <c r="C37" s="1" t="s">
        <v>40</v>
      </c>
      <c r="D37" s="2">
        <v>212386</v>
      </c>
      <c r="E37" s="2"/>
      <c r="F37" s="1" t="s">
        <v>34</v>
      </c>
      <c r="G37" s="2">
        <v>184747</v>
      </c>
      <c r="H37" s="2"/>
      <c r="I37" s="1" t="s">
        <v>34</v>
      </c>
      <c r="J37" s="2">
        <v>530943083</v>
      </c>
      <c r="K37" s="2">
        <v>8775042</v>
      </c>
    </row>
    <row r="38" spans="3:11" ht="11.25">
      <c r="C38" s="1" t="s">
        <v>41</v>
      </c>
      <c r="D38" s="1" t="s">
        <v>34</v>
      </c>
      <c r="F38" s="1" t="s">
        <v>34</v>
      </c>
      <c r="G38" s="1" t="s">
        <v>34</v>
      </c>
      <c r="I38" s="2">
        <v>26860337</v>
      </c>
      <c r="J38" s="2">
        <v>10646171</v>
      </c>
      <c r="K38" s="1" t="s">
        <v>34</v>
      </c>
    </row>
    <row r="39" spans="3:11" ht="11.25">
      <c r="C39" s="1" t="s">
        <v>42</v>
      </c>
      <c r="D39" s="2">
        <v>1013511</v>
      </c>
      <c r="E39" s="2"/>
      <c r="F39" s="2">
        <v>35394</v>
      </c>
      <c r="G39" s="2">
        <v>667727</v>
      </c>
      <c r="H39" s="2"/>
      <c r="I39" s="2">
        <v>55480154</v>
      </c>
      <c r="J39" s="2">
        <v>4584317597</v>
      </c>
      <c r="K39" s="2">
        <v>208701296</v>
      </c>
    </row>
    <row r="41" spans="3:11" ht="11.25">
      <c r="C41" s="1" t="s">
        <v>43</v>
      </c>
      <c r="D41" s="1">
        <v>399</v>
      </c>
      <c r="F41" s="1">
        <v>198</v>
      </c>
      <c r="G41" s="1">
        <v>872</v>
      </c>
      <c r="I41" s="1" t="s">
        <v>34</v>
      </c>
      <c r="J41" s="2">
        <v>4709097</v>
      </c>
      <c r="K41" s="2">
        <v>808523</v>
      </c>
    </row>
    <row r="42" spans="3:11" ht="11.25">
      <c r="C42" s="1" t="s">
        <v>44</v>
      </c>
      <c r="D42" s="2">
        <v>27711</v>
      </c>
      <c r="E42" s="2"/>
      <c r="F42" s="1">
        <v>651</v>
      </c>
      <c r="G42" s="2">
        <v>7159</v>
      </c>
      <c r="H42" s="2"/>
      <c r="I42" s="1" t="s">
        <v>34</v>
      </c>
      <c r="J42" s="2">
        <v>432168779</v>
      </c>
      <c r="K42" s="2">
        <v>57985511</v>
      </c>
    </row>
    <row r="43" spans="3:11" ht="11.25">
      <c r="C43" s="1" t="s">
        <v>45</v>
      </c>
      <c r="D43" s="2">
        <v>5928</v>
      </c>
      <c r="E43" s="2"/>
      <c r="F43" s="1" t="s">
        <v>34</v>
      </c>
      <c r="G43" s="2">
        <v>18264</v>
      </c>
      <c r="H43" s="2"/>
      <c r="I43" s="1" t="s">
        <v>34</v>
      </c>
      <c r="J43" s="2">
        <v>128384866</v>
      </c>
      <c r="K43" s="2">
        <v>9762168</v>
      </c>
    </row>
    <row r="44" spans="3:11" ht="11.25">
      <c r="C44" s="1" t="s">
        <v>46</v>
      </c>
      <c r="D44" s="1">
        <v>53</v>
      </c>
      <c r="F44" s="1">
        <v>2</v>
      </c>
      <c r="G44" s="1">
        <v>230</v>
      </c>
      <c r="I44" s="1" t="s">
        <v>34</v>
      </c>
      <c r="J44" s="2">
        <v>566696</v>
      </c>
      <c r="K44" s="2">
        <v>30000</v>
      </c>
    </row>
    <row r="45" spans="3:11" ht="11.25">
      <c r="C45" s="1" t="s">
        <v>47</v>
      </c>
      <c r="D45" s="1">
        <v>409</v>
      </c>
      <c r="F45" s="1" t="s">
        <v>34</v>
      </c>
      <c r="G45" s="2">
        <v>1227</v>
      </c>
      <c r="H45" s="2"/>
      <c r="I45" s="1" t="s">
        <v>34</v>
      </c>
      <c r="J45" s="2">
        <v>8754531</v>
      </c>
      <c r="K45" s="2">
        <v>159380</v>
      </c>
    </row>
    <row r="46" spans="3:11" ht="11.25">
      <c r="C46" s="1" t="s">
        <v>48</v>
      </c>
      <c r="D46" s="1" t="s">
        <v>49</v>
      </c>
      <c r="F46" s="1" t="s">
        <v>50</v>
      </c>
      <c r="G46" s="2">
        <v>695479</v>
      </c>
      <c r="H46" s="2"/>
      <c r="I46" s="1" t="s">
        <v>51</v>
      </c>
      <c r="J46" s="1" t="s">
        <v>52</v>
      </c>
      <c r="K46" s="2">
        <v>277446877</v>
      </c>
    </row>
    <row r="47" ht="11.25">
      <c r="A47" s="1" t="s">
        <v>53</v>
      </c>
    </row>
    <row r="48" ht="11.25">
      <c r="A48" s="1" t="s">
        <v>54</v>
      </c>
    </row>
    <row r="49" ht="11.25">
      <c r="A49" s="1" t="s">
        <v>55</v>
      </c>
    </row>
    <row r="50" ht="11.25">
      <c r="A50" s="1" t="s">
        <v>56</v>
      </c>
    </row>
  </sheetData>
  <sheetProtection/>
  <mergeCells count="5">
    <mergeCell ref="A3:C4"/>
    <mergeCell ref="K3:K4"/>
    <mergeCell ref="I3:J4"/>
    <mergeCell ref="D3:G3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&amp;L&amp;9[&amp;F] - [&amp;A]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申告所得税</dc:subject>
  <dc:creator>国税庁企画課</dc:creator>
  <cp:keywords/>
  <dc:description/>
  <cp:lastModifiedBy>国税庁</cp:lastModifiedBy>
  <cp:lastPrinted>2008-06-18T06:46:24Z</cp:lastPrinted>
  <dcterms:created xsi:type="dcterms:W3CDTF">2003-07-09T01:05:10Z</dcterms:created>
  <dcterms:modified xsi:type="dcterms:W3CDTF">2008-06-18T06:46:44Z</dcterms:modified>
  <cp:category/>
  <cp:version/>
  <cp:contentType/>
  <cp:contentStatus/>
</cp:coreProperties>
</file>