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03_組織参考資料フォルダ\令和２事務年度\【毎月報告】契約状況調査票\０３年度契約状況調査票\06 令和3年9月分（提出期限：10月1日（金））\00 報告用\HP\"/>
    </mc:Choice>
  </mc:AlternateContent>
  <bookViews>
    <workbookView xWindow="0" yWindow="0" windowWidth="20490" windowHeight="7920"/>
  </bookViews>
  <sheets>
    <sheet name="k03090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'k030903'!$A$5:$N$85</definedName>
    <definedName name="aaa">[1]契約状況コード表!$F$5:$F$9</definedName>
    <definedName name="aaaa">[1]契約状況コード表!$G$5:$G$6</definedName>
    <definedName name="_xlnm.Print_Area" localSheetId="0">'k030903'!$B$1:$N$15</definedName>
    <definedName name="_xlnm.Print_Titles" localSheetId="0">'k030903'!$1:$5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5" i="1" l="1"/>
  <c r="A104" i="1"/>
  <c r="A103" i="1"/>
  <c r="A102" i="1"/>
  <c r="A101" i="1"/>
  <c r="A100" i="1"/>
  <c r="A99" i="1"/>
  <c r="A98" i="1"/>
  <c r="A97" i="1"/>
  <c r="A96" i="1"/>
  <c r="A95" i="1"/>
  <c r="A94" i="1"/>
  <c r="A93" i="1"/>
  <c r="A92" i="1"/>
  <c r="A91" i="1"/>
  <c r="A90" i="1"/>
  <c r="A89" i="1"/>
  <c r="F89" i="1" s="1"/>
  <c r="F88" i="1"/>
  <c r="A88" i="1"/>
  <c r="N88" i="1" s="1"/>
  <c r="A87" i="1"/>
  <c r="N86" i="1"/>
  <c r="A86" i="1"/>
  <c r="F86" i="1" s="1"/>
  <c r="N85" i="1"/>
  <c r="A85" i="1"/>
  <c r="F85" i="1" s="1"/>
  <c r="K84" i="1"/>
  <c r="C84" i="1"/>
  <c r="A84" i="1"/>
  <c r="L84" i="1" s="1"/>
  <c r="N83" i="1"/>
  <c r="J83" i="1"/>
  <c r="F83" i="1"/>
  <c r="B83" i="1"/>
  <c r="A83" i="1"/>
  <c r="M83" i="1" s="1"/>
  <c r="O82" i="1"/>
  <c r="E82" i="1"/>
  <c r="A82" i="1"/>
  <c r="N82" i="1" s="1"/>
  <c r="N81" i="1"/>
  <c r="I81" i="1"/>
  <c r="C81" i="1"/>
  <c r="A81" i="1"/>
  <c r="J81" i="1" s="1"/>
  <c r="J80" i="1"/>
  <c r="A80" i="1"/>
  <c r="N79" i="1"/>
  <c r="I79" i="1"/>
  <c r="C79" i="1"/>
  <c r="A79" i="1"/>
  <c r="O79" i="1" s="1"/>
  <c r="O78" i="1"/>
  <c r="E78" i="1"/>
  <c r="A78" i="1"/>
  <c r="N78" i="1" s="1"/>
  <c r="O77" i="1"/>
  <c r="N77" i="1"/>
  <c r="I77" i="1"/>
  <c r="E77" i="1"/>
  <c r="C77" i="1"/>
  <c r="A77" i="1"/>
  <c r="J77" i="1" s="1"/>
  <c r="O76" i="1"/>
  <c r="E76" i="1"/>
  <c r="A76" i="1"/>
  <c r="J76" i="1" s="1"/>
  <c r="O75" i="1"/>
  <c r="E75" i="1"/>
  <c r="A75" i="1"/>
  <c r="J75" i="1" s="1"/>
  <c r="E74" i="1"/>
  <c r="A74" i="1"/>
  <c r="O74" i="1" s="1"/>
  <c r="E73" i="1"/>
  <c r="A73" i="1"/>
  <c r="O73" i="1" s="1"/>
  <c r="E72" i="1"/>
  <c r="A72" i="1"/>
  <c r="O72" i="1" s="1"/>
  <c r="J71" i="1"/>
  <c r="A71" i="1"/>
  <c r="O70" i="1"/>
  <c r="F70" i="1"/>
  <c r="A70" i="1"/>
  <c r="J70" i="1" s="1"/>
  <c r="M69" i="1"/>
  <c r="A69" i="1"/>
  <c r="D68" i="1"/>
  <c r="A68" i="1"/>
  <c r="P68" i="1" s="1"/>
  <c r="E67" i="1"/>
  <c r="D67" i="1"/>
  <c r="A67" i="1"/>
  <c r="P67" i="1" s="1"/>
  <c r="L66" i="1"/>
  <c r="E66" i="1"/>
  <c r="A66" i="1"/>
  <c r="P66" i="1" s="1"/>
  <c r="A65" i="1"/>
  <c r="D64" i="1"/>
  <c r="A64" i="1"/>
  <c r="P64" i="1" s="1"/>
  <c r="E63" i="1"/>
  <c r="D63" i="1"/>
  <c r="A63" i="1"/>
  <c r="P63" i="1" s="1"/>
  <c r="L62" i="1"/>
  <c r="E62" i="1"/>
  <c r="A62" i="1"/>
  <c r="P62" i="1" s="1"/>
  <c r="L61" i="1"/>
  <c r="D61" i="1"/>
  <c r="A61" i="1"/>
  <c r="P61" i="1" s="1"/>
  <c r="D60" i="1"/>
  <c r="A60" i="1"/>
  <c r="P60" i="1" s="1"/>
  <c r="A59" i="1"/>
  <c r="D58" i="1"/>
  <c r="A58" i="1"/>
  <c r="L58" i="1" s="1"/>
  <c r="K57" i="1"/>
  <c r="A57" i="1"/>
  <c r="P56" i="1"/>
  <c r="I56" i="1"/>
  <c r="E56" i="1"/>
  <c r="A56" i="1"/>
  <c r="L56" i="1" s="1"/>
  <c r="P55" i="1"/>
  <c r="O55" i="1"/>
  <c r="E55" i="1"/>
  <c r="D55" i="1"/>
  <c r="A55" i="1"/>
  <c r="K55" i="1" s="1"/>
  <c r="O54" i="1"/>
  <c r="D54" i="1"/>
  <c r="A54" i="1"/>
  <c r="K54" i="1" s="1"/>
  <c r="A53" i="1"/>
  <c r="P52" i="1"/>
  <c r="I52" i="1"/>
  <c r="E52" i="1"/>
  <c r="A52" i="1"/>
  <c r="O52" i="1" s="1"/>
  <c r="P51" i="1"/>
  <c r="O51" i="1"/>
  <c r="E51" i="1"/>
  <c r="D51" i="1"/>
  <c r="A51" i="1"/>
  <c r="K51" i="1" s="1"/>
  <c r="K50" i="1"/>
  <c r="E50" i="1"/>
  <c r="A50" i="1"/>
  <c r="P50" i="1" s="1"/>
  <c r="K49" i="1"/>
  <c r="E49" i="1"/>
  <c r="A49" i="1"/>
  <c r="P49" i="1" s="1"/>
  <c r="K48" i="1"/>
  <c r="E48" i="1"/>
  <c r="A48" i="1"/>
  <c r="P48" i="1" s="1"/>
  <c r="K47" i="1"/>
  <c r="A47" i="1"/>
  <c r="E47" i="1" s="1"/>
  <c r="K46" i="1"/>
  <c r="A46" i="1"/>
  <c r="E46" i="1" s="1"/>
  <c r="K45" i="1"/>
  <c r="A45" i="1"/>
  <c r="E45" i="1" s="1"/>
  <c r="K44" i="1"/>
  <c r="A44" i="1"/>
  <c r="E44" i="1" s="1"/>
  <c r="K43" i="1"/>
  <c r="A43" i="1"/>
  <c r="E43" i="1" s="1"/>
  <c r="K42" i="1"/>
  <c r="A42" i="1"/>
  <c r="E42" i="1" s="1"/>
  <c r="K41" i="1"/>
  <c r="A41" i="1"/>
  <c r="E41" i="1" s="1"/>
  <c r="K40" i="1"/>
  <c r="A40" i="1"/>
  <c r="A39" i="1"/>
  <c r="K38" i="1"/>
  <c r="A38" i="1"/>
  <c r="C37" i="1"/>
  <c r="A37" i="1"/>
  <c r="L37" i="1" s="1"/>
  <c r="N36" i="1"/>
  <c r="K36" i="1"/>
  <c r="J36" i="1"/>
  <c r="F36" i="1"/>
  <c r="C36" i="1"/>
  <c r="B36" i="1"/>
  <c r="A36" i="1"/>
  <c r="M36" i="1" s="1"/>
  <c r="C35" i="1"/>
  <c r="A35" i="1"/>
  <c r="K35" i="1" s="1"/>
  <c r="N34" i="1"/>
  <c r="J34" i="1"/>
  <c r="F34" i="1"/>
  <c r="B34" i="1"/>
  <c r="A34" i="1"/>
  <c r="M34" i="1" s="1"/>
  <c r="K33" i="1"/>
  <c r="G33" i="1"/>
  <c r="A33" i="1"/>
  <c r="J32" i="1"/>
  <c r="F32" i="1"/>
  <c r="B32" i="1"/>
  <c r="A32" i="1"/>
  <c r="M32" i="1" s="1"/>
  <c r="N31" i="1"/>
  <c r="F31" i="1"/>
  <c r="A31" i="1"/>
  <c r="J30" i="1"/>
  <c r="B30" i="1"/>
  <c r="A30" i="1"/>
  <c r="M30" i="1" s="1"/>
  <c r="A29" i="1"/>
  <c r="F29" i="1" s="1"/>
  <c r="J28" i="1"/>
  <c r="F28" i="1"/>
  <c r="B28" i="1"/>
  <c r="A28" i="1"/>
  <c r="M28" i="1" s="1"/>
  <c r="N27" i="1"/>
  <c r="A27" i="1"/>
  <c r="J26" i="1"/>
  <c r="B26" i="1"/>
  <c r="A26" i="1"/>
  <c r="M26" i="1" s="1"/>
  <c r="F25" i="1"/>
  <c r="A25" i="1"/>
  <c r="N25" i="1" s="1"/>
  <c r="J24" i="1"/>
  <c r="F24" i="1"/>
  <c r="B24" i="1"/>
  <c r="A24" i="1"/>
  <c r="M24" i="1" s="1"/>
  <c r="A23" i="1"/>
  <c r="J22" i="1"/>
  <c r="B22" i="1"/>
  <c r="A22" i="1"/>
  <c r="M22" i="1" s="1"/>
  <c r="N21" i="1"/>
  <c r="F21" i="1"/>
  <c r="A21" i="1"/>
  <c r="J20" i="1"/>
  <c r="F20" i="1"/>
  <c r="B20" i="1"/>
  <c r="A20" i="1"/>
  <c r="M20" i="1" s="1"/>
  <c r="N19" i="1"/>
  <c r="J19" i="1"/>
  <c r="A19" i="1"/>
  <c r="N18" i="1"/>
  <c r="J18" i="1"/>
  <c r="A18" i="1"/>
  <c r="N17" i="1"/>
  <c r="A17" i="1"/>
  <c r="J16" i="1"/>
  <c r="F16" i="1"/>
  <c r="B16" i="1"/>
  <c r="A16" i="1"/>
  <c r="M16" i="1" s="1"/>
  <c r="N15" i="1"/>
  <c r="A15" i="1"/>
  <c r="N14" i="1"/>
  <c r="A14" i="1"/>
  <c r="N13" i="1"/>
  <c r="A13" i="1"/>
  <c r="J12" i="1"/>
  <c r="F12" i="1"/>
  <c r="B12" i="1"/>
  <c r="A12" i="1"/>
  <c r="M12" i="1" s="1"/>
  <c r="N11" i="1"/>
  <c r="A11" i="1"/>
  <c r="N10" i="1"/>
  <c r="A10" i="1"/>
  <c r="A9" i="1"/>
  <c r="A8" i="1"/>
  <c r="A7" i="1"/>
  <c r="A6" i="1"/>
  <c r="M23" i="1" l="1"/>
  <c r="J23" i="1"/>
  <c r="B23" i="1"/>
  <c r="M11" i="1"/>
  <c r="B11" i="1"/>
  <c r="M13" i="1"/>
  <c r="J13" i="1"/>
  <c r="M14" i="1"/>
  <c r="F14" i="1"/>
  <c r="M15" i="1"/>
  <c r="B15" i="1"/>
  <c r="M17" i="1"/>
  <c r="J17" i="1"/>
  <c r="M18" i="1"/>
  <c r="F18" i="1"/>
  <c r="M19" i="1"/>
  <c r="B19" i="1"/>
  <c r="M21" i="1"/>
  <c r="J21" i="1"/>
  <c r="F23" i="1"/>
  <c r="M27" i="1"/>
  <c r="J27" i="1"/>
  <c r="B27" i="1"/>
  <c r="M33" i="1"/>
  <c r="J33" i="1"/>
  <c r="B33" i="1"/>
  <c r="N33" i="1"/>
  <c r="F33" i="1"/>
  <c r="O33" i="1"/>
  <c r="G35" i="1"/>
  <c r="G37" i="1"/>
  <c r="E39" i="1"/>
  <c r="P39" i="1"/>
  <c r="I53" i="1"/>
  <c r="P53" i="1"/>
  <c r="E53" i="1"/>
  <c r="O53" i="1"/>
  <c r="D53" i="1"/>
  <c r="P65" i="1"/>
  <c r="L65" i="1"/>
  <c r="E65" i="1"/>
  <c r="D65" i="1"/>
  <c r="M29" i="1"/>
  <c r="B29" i="1"/>
  <c r="J29" i="1"/>
  <c r="M10" i="1"/>
  <c r="F10" i="1"/>
  <c r="B10" i="1"/>
  <c r="F11" i="1"/>
  <c r="B13" i="1"/>
  <c r="B14" i="1"/>
  <c r="F15" i="1"/>
  <c r="B17" i="1"/>
  <c r="B18" i="1"/>
  <c r="F19" i="1"/>
  <c r="B21" i="1"/>
  <c r="N23" i="1"/>
  <c r="F27" i="1"/>
  <c r="N29" i="1"/>
  <c r="M31" i="1"/>
  <c r="J31" i="1"/>
  <c r="B31" i="1"/>
  <c r="C33" i="1"/>
  <c r="K39" i="1"/>
  <c r="K53" i="1"/>
  <c r="M65" i="1"/>
  <c r="N87" i="1"/>
  <c r="F87" i="1"/>
  <c r="J10" i="1"/>
  <c r="J11" i="1"/>
  <c r="F13" i="1"/>
  <c r="J14" i="1"/>
  <c r="J15" i="1"/>
  <c r="F17" i="1"/>
  <c r="M25" i="1"/>
  <c r="B25" i="1"/>
  <c r="J25" i="1"/>
  <c r="M35" i="1"/>
  <c r="N35" i="1"/>
  <c r="F35" i="1"/>
  <c r="J35" i="1"/>
  <c r="B35" i="1"/>
  <c r="O35" i="1"/>
  <c r="M37" i="1"/>
  <c r="K37" i="1"/>
  <c r="B37" i="1"/>
  <c r="P37" i="1"/>
  <c r="F37" i="1"/>
  <c r="E38" i="1"/>
  <c r="P38" i="1"/>
  <c r="L40" i="1"/>
  <c r="E40" i="1"/>
  <c r="P40" i="1"/>
  <c r="I57" i="1"/>
  <c r="P57" i="1"/>
  <c r="E57" i="1"/>
  <c r="O57" i="1"/>
  <c r="D57" i="1"/>
  <c r="P59" i="1"/>
  <c r="L59" i="1"/>
  <c r="D59" i="1"/>
  <c r="P69" i="1"/>
  <c r="L69" i="1"/>
  <c r="E69" i="1"/>
  <c r="D69" i="1"/>
  <c r="I80" i="1"/>
  <c r="O80" i="1"/>
  <c r="E80" i="1"/>
  <c r="N80" i="1"/>
  <c r="C80" i="1"/>
  <c r="N12" i="1"/>
  <c r="N16" i="1"/>
  <c r="N20" i="1"/>
  <c r="F22" i="1"/>
  <c r="N24" i="1"/>
  <c r="F26" i="1"/>
  <c r="N28" i="1"/>
  <c r="F30" i="1"/>
  <c r="N32" i="1"/>
  <c r="C34" i="1"/>
  <c r="K34" i="1"/>
  <c r="G36" i="1"/>
  <c r="O36" i="1"/>
  <c r="P41" i="1"/>
  <c r="P42" i="1"/>
  <c r="P43" i="1"/>
  <c r="P44" i="1"/>
  <c r="P45" i="1"/>
  <c r="P46" i="1"/>
  <c r="P47" i="1"/>
  <c r="I51" i="1"/>
  <c r="K52" i="1"/>
  <c r="E54" i="1"/>
  <c r="P54" i="1"/>
  <c r="I55" i="1"/>
  <c r="K56" i="1"/>
  <c r="E58" i="1"/>
  <c r="L60" i="1"/>
  <c r="M62" i="1"/>
  <c r="L63" i="1"/>
  <c r="E64" i="1"/>
  <c r="M66" i="1"/>
  <c r="L67" i="1"/>
  <c r="E68" i="1"/>
  <c r="J72" i="1"/>
  <c r="J73" i="1"/>
  <c r="J74" i="1"/>
  <c r="I78" i="1"/>
  <c r="J79" i="1"/>
  <c r="E81" i="1"/>
  <c r="O81" i="1"/>
  <c r="I82" i="1"/>
  <c r="G83" i="1"/>
  <c r="O83" i="1"/>
  <c r="F84" i="1"/>
  <c r="N84" i="1"/>
  <c r="D52" i="1"/>
  <c r="I54" i="1"/>
  <c r="D56" i="1"/>
  <c r="O56" i="1"/>
  <c r="I58" i="1"/>
  <c r="D62" i="1"/>
  <c r="M63" i="1"/>
  <c r="L64" i="1"/>
  <c r="D66" i="1"/>
  <c r="M67" i="1"/>
  <c r="L68" i="1"/>
  <c r="E70" i="1"/>
  <c r="J78" i="1"/>
  <c r="J82" i="1"/>
  <c r="G84" i="1"/>
  <c r="N22" i="1"/>
  <c r="N26" i="1"/>
  <c r="N30" i="1"/>
  <c r="G34" i="1"/>
  <c r="O34" i="1"/>
  <c r="M64" i="1"/>
  <c r="M68" i="1"/>
  <c r="C78" i="1"/>
  <c r="E79" i="1"/>
  <c r="C82" i="1"/>
  <c r="C83" i="1"/>
  <c r="K83" i="1"/>
  <c r="B84" i="1"/>
  <c r="J84" i="1"/>
  <c r="P94" i="1"/>
  <c r="L94" i="1"/>
  <c r="H94" i="1"/>
  <c r="D94" i="1"/>
  <c r="O94" i="1"/>
  <c r="K94" i="1"/>
  <c r="G94" i="1"/>
  <c r="C94" i="1"/>
  <c r="N94" i="1"/>
  <c r="J94" i="1"/>
  <c r="F94" i="1"/>
  <c r="B94" i="1"/>
  <c r="M94" i="1"/>
  <c r="I94" i="1"/>
  <c r="E94" i="1"/>
  <c r="P98" i="1"/>
  <c r="L98" i="1"/>
  <c r="H98" i="1"/>
  <c r="D98" i="1"/>
  <c r="O98" i="1"/>
  <c r="K98" i="1"/>
  <c r="G98" i="1"/>
  <c r="C98" i="1"/>
  <c r="N98" i="1"/>
  <c r="J98" i="1"/>
  <c r="F98" i="1"/>
  <c r="B98" i="1"/>
  <c r="M98" i="1"/>
  <c r="I98" i="1"/>
  <c r="E98" i="1"/>
  <c r="C10" i="1"/>
  <c r="K10" i="1"/>
  <c r="G11" i="1"/>
  <c r="O11" i="1"/>
  <c r="G12" i="1"/>
  <c r="O12" i="1"/>
  <c r="G13" i="1"/>
  <c r="C14" i="1"/>
  <c r="K14" i="1"/>
  <c r="G15" i="1"/>
  <c r="O15" i="1"/>
  <c r="G16" i="1"/>
  <c r="O16" i="1"/>
  <c r="G17" i="1"/>
  <c r="C18" i="1"/>
  <c r="K18" i="1"/>
  <c r="C19" i="1"/>
  <c r="K19" i="1"/>
  <c r="G20" i="1"/>
  <c r="O20" i="1"/>
  <c r="G21" i="1"/>
  <c r="O21" i="1"/>
  <c r="K22" i="1"/>
  <c r="C23" i="1"/>
  <c r="K23" i="1"/>
  <c r="C24" i="1"/>
  <c r="K24" i="1"/>
  <c r="C25" i="1"/>
  <c r="K25" i="1"/>
  <c r="G26" i="1"/>
  <c r="O26" i="1"/>
  <c r="K27" i="1"/>
  <c r="C28" i="1"/>
  <c r="K28" i="1"/>
  <c r="C29" i="1"/>
  <c r="O29" i="1"/>
  <c r="G30" i="1"/>
  <c r="C31" i="1"/>
  <c r="K31" i="1"/>
  <c r="C32" i="1"/>
  <c r="K32" i="1"/>
  <c r="N39" i="1"/>
  <c r="J39" i="1"/>
  <c r="F39" i="1"/>
  <c r="B39" i="1"/>
  <c r="G39" i="1"/>
  <c r="L39" i="1"/>
  <c r="G40" i="1"/>
  <c r="N42" i="1"/>
  <c r="J42" i="1"/>
  <c r="F42" i="1"/>
  <c r="B42" i="1"/>
  <c r="G42" i="1"/>
  <c r="L42" i="1"/>
  <c r="N44" i="1"/>
  <c r="J44" i="1"/>
  <c r="F44" i="1"/>
  <c r="B44" i="1"/>
  <c r="G44" i="1"/>
  <c r="L44" i="1"/>
  <c r="N46" i="1"/>
  <c r="J46" i="1"/>
  <c r="F46" i="1"/>
  <c r="B46" i="1"/>
  <c r="G46" i="1"/>
  <c r="L46" i="1"/>
  <c r="N48" i="1"/>
  <c r="J48" i="1"/>
  <c r="F48" i="1"/>
  <c r="B48" i="1"/>
  <c r="G48" i="1"/>
  <c r="L48" i="1"/>
  <c r="N50" i="1"/>
  <c r="J50" i="1"/>
  <c r="F50" i="1"/>
  <c r="B50" i="1"/>
  <c r="G50" i="1"/>
  <c r="L50" i="1"/>
  <c r="N52" i="1"/>
  <c r="J52" i="1"/>
  <c r="F52" i="1"/>
  <c r="B52" i="1"/>
  <c r="G52" i="1"/>
  <c r="L52" i="1"/>
  <c r="N54" i="1"/>
  <c r="J54" i="1"/>
  <c r="F54" i="1"/>
  <c r="B54" i="1"/>
  <c r="G54" i="1"/>
  <c r="L54" i="1"/>
  <c r="N55" i="1"/>
  <c r="J55" i="1"/>
  <c r="F55" i="1"/>
  <c r="B55" i="1"/>
  <c r="G55" i="1"/>
  <c r="L55" i="1"/>
  <c r="O58" i="1"/>
  <c r="K58" i="1"/>
  <c r="N58" i="1"/>
  <c r="J58" i="1"/>
  <c r="F58" i="1"/>
  <c r="B58" i="1"/>
  <c r="M58" i="1"/>
  <c r="E60" i="1"/>
  <c r="E61" i="1"/>
  <c r="P90" i="1"/>
  <c r="L90" i="1"/>
  <c r="H90" i="1"/>
  <c r="D90" i="1"/>
  <c r="O90" i="1"/>
  <c r="K90" i="1"/>
  <c r="G90" i="1"/>
  <c r="C90" i="1"/>
  <c r="N90" i="1"/>
  <c r="J90" i="1"/>
  <c r="F90" i="1"/>
  <c r="B90" i="1"/>
  <c r="M90" i="1"/>
  <c r="I90" i="1"/>
  <c r="E90" i="1"/>
  <c r="P102" i="1"/>
  <c r="L102" i="1"/>
  <c r="H102" i="1"/>
  <c r="D102" i="1"/>
  <c r="O102" i="1"/>
  <c r="K102" i="1"/>
  <c r="G102" i="1"/>
  <c r="C102" i="1"/>
  <c r="N102" i="1"/>
  <c r="J102" i="1"/>
  <c r="F102" i="1"/>
  <c r="B102" i="1"/>
  <c r="M102" i="1"/>
  <c r="I102" i="1"/>
  <c r="E102" i="1"/>
  <c r="G10" i="1"/>
  <c r="O10" i="1"/>
  <c r="C11" i="1"/>
  <c r="K11" i="1"/>
  <c r="C12" i="1"/>
  <c r="K12" i="1"/>
  <c r="C13" i="1"/>
  <c r="K13" i="1"/>
  <c r="O13" i="1"/>
  <c r="G14" i="1"/>
  <c r="O14" i="1"/>
  <c r="C15" i="1"/>
  <c r="K15" i="1"/>
  <c r="C16" i="1"/>
  <c r="K16" i="1"/>
  <c r="C17" i="1"/>
  <c r="K17" i="1"/>
  <c r="O17" i="1"/>
  <c r="G18" i="1"/>
  <c r="O18" i="1"/>
  <c r="G19" i="1"/>
  <c r="O19" i="1"/>
  <c r="C20" i="1"/>
  <c r="K20" i="1"/>
  <c r="C21" i="1"/>
  <c r="K21" i="1"/>
  <c r="C22" i="1"/>
  <c r="G22" i="1"/>
  <c r="O22" i="1"/>
  <c r="G23" i="1"/>
  <c r="O23" i="1"/>
  <c r="G24" i="1"/>
  <c r="O24" i="1"/>
  <c r="G25" i="1"/>
  <c r="O25" i="1"/>
  <c r="C26" i="1"/>
  <c r="K26" i="1"/>
  <c r="C27" i="1"/>
  <c r="G27" i="1"/>
  <c r="O27" i="1"/>
  <c r="G28" i="1"/>
  <c r="O28" i="1"/>
  <c r="G29" i="1"/>
  <c r="K29" i="1"/>
  <c r="C30" i="1"/>
  <c r="K30" i="1"/>
  <c r="O30" i="1"/>
  <c r="G31" i="1"/>
  <c r="O31" i="1"/>
  <c r="G32" i="1"/>
  <c r="O32" i="1"/>
  <c r="N38" i="1"/>
  <c r="J38" i="1"/>
  <c r="F38" i="1"/>
  <c r="B38" i="1"/>
  <c r="G38" i="1"/>
  <c r="L38" i="1"/>
  <c r="N40" i="1"/>
  <c r="J40" i="1"/>
  <c r="F40" i="1"/>
  <c r="B40" i="1"/>
  <c r="N41" i="1"/>
  <c r="J41" i="1"/>
  <c r="F41" i="1"/>
  <c r="B41" i="1"/>
  <c r="G41" i="1"/>
  <c r="L41" i="1"/>
  <c r="N43" i="1"/>
  <c r="J43" i="1"/>
  <c r="F43" i="1"/>
  <c r="B43" i="1"/>
  <c r="G43" i="1"/>
  <c r="L43" i="1"/>
  <c r="N45" i="1"/>
  <c r="J45" i="1"/>
  <c r="F45" i="1"/>
  <c r="B45" i="1"/>
  <c r="G45" i="1"/>
  <c r="L45" i="1"/>
  <c r="N47" i="1"/>
  <c r="J47" i="1"/>
  <c r="F47" i="1"/>
  <c r="B47" i="1"/>
  <c r="G47" i="1"/>
  <c r="L47" i="1"/>
  <c r="N49" i="1"/>
  <c r="J49" i="1"/>
  <c r="F49" i="1"/>
  <c r="B49" i="1"/>
  <c r="G49" i="1"/>
  <c r="L49" i="1"/>
  <c r="N51" i="1"/>
  <c r="J51" i="1"/>
  <c r="F51" i="1"/>
  <c r="B51" i="1"/>
  <c r="G51" i="1"/>
  <c r="L51" i="1"/>
  <c r="N53" i="1"/>
  <c r="J53" i="1"/>
  <c r="F53" i="1"/>
  <c r="B53" i="1"/>
  <c r="G53" i="1"/>
  <c r="L53" i="1"/>
  <c r="N56" i="1"/>
  <c r="J56" i="1"/>
  <c r="F56" i="1"/>
  <c r="B56" i="1"/>
  <c r="G56" i="1"/>
  <c r="N57" i="1"/>
  <c r="J57" i="1"/>
  <c r="F57" i="1"/>
  <c r="B57" i="1"/>
  <c r="G57" i="1"/>
  <c r="L57" i="1"/>
  <c r="G58" i="1"/>
  <c r="E59" i="1"/>
  <c r="M59" i="1"/>
  <c r="M60" i="1"/>
  <c r="M61" i="1"/>
  <c r="P71" i="1"/>
  <c r="L71" i="1"/>
  <c r="H71" i="1"/>
  <c r="D71" i="1"/>
  <c r="N71" i="1"/>
  <c r="I71" i="1"/>
  <c r="C71" i="1"/>
  <c r="M71" i="1"/>
  <c r="G71" i="1"/>
  <c r="B71" i="1"/>
  <c r="K71" i="1"/>
  <c r="D10" i="1"/>
  <c r="H10" i="1"/>
  <c r="L10" i="1"/>
  <c r="P10" i="1"/>
  <c r="D11" i="1"/>
  <c r="H11" i="1"/>
  <c r="L11" i="1"/>
  <c r="P11" i="1"/>
  <c r="D12" i="1"/>
  <c r="H12" i="1"/>
  <c r="L12" i="1"/>
  <c r="P12" i="1"/>
  <c r="D13" i="1"/>
  <c r="H13" i="1"/>
  <c r="L13" i="1"/>
  <c r="P13" i="1"/>
  <c r="D14" i="1"/>
  <c r="H14" i="1"/>
  <c r="L14" i="1"/>
  <c r="P14" i="1"/>
  <c r="D15" i="1"/>
  <c r="H15" i="1"/>
  <c r="L15" i="1"/>
  <c r="P15" i="1"/>
  <c r="D16" i="1"/>
  <c r="H16" i="1"/>
  <c r="L16" i="1"/>
  <c r="P16" i="1"/>
  <c r="D17" i="1"/>
  <c r="H17" i="1"/>
  <c r="L17" i="1"/>
  <c r="P17" i="1"/>
  <c r="D18" i="1"/>
  <c r="H18" i="1"/>
  <c r="L18" i="1"/>
  <c r="P18" i="1"/>
  <c r="D19" i="1"/>
  <c r="H19" i="1"/>
  <c r="L19" i="1"/>
  <c r="P19" i="1"/>
  <c r="D20" i="1"/>
  <c r="H20" i="1"/>
  <c r="L20" i="1"/>
  <c r="P20" i="1"/>
  <c r="D21" i="1"/>
  <c r="H21" i="1"/>
  <c r="L21" i="1"/>
  <c r="P21" i="1"/>
  <c r="D22" i="1"/>
  <c r="H22" i="1"/>
  <c r="L22" i="1"/>
  <c r="P22" i="1"/>
  <c r="D23" i="1"/>
  <c r="H23" i="1"/>
  <c r="L23" i="1"/>
  <c r="P23" i="1"/>
  <c r="D24" i="1"/>
  <c r="H24" i="1"/>
  <c r="L24" i="1"/>
  <c r="P24" i="1"/>
  <c r="D25" i="1"/>
  <c r="H25" i="1"/>
  <c r="L25" i="1"/>
  <c r="P25" i="1"/>
  <c r="D26" i="1"/>
  <c r="H26" i="1"/>
  <c r="L26" i="1"/>
  <c r="P26" i="1"/>
  <c r="D27" i="1"/>
  <c r="H27" i="1"/>
  <c r="L27" i="1"/>
  <c r="P27" i="1"/>
  <c r="D28" i="1"/>
  <c r="H28" i="1"/>
  <c r="L28" i="1"/>
  <c r="P28" i="1"/>
  <c r="D29" i="1"/>
  <c r="H29" i="1"/>
  <c r="L29" i="1"/>
  <c r="P29" i="1"/>
  <c r="D30" i="1"/>
  <c r="H30" i="1"/>
  <c r="L30" i="1"/>
  <c r="P30" i="1"/>
  <c r="D31" i="1"/>
  <c r="H31" i="1"/>
  <c r="L31" i="1"/>
  <c r="P31" i="1"/>
  <c r="D32" i="1"/>
  <c r="H32" i="1"/>
  <c r="L32" i="1"/>
  <c r="P32" i="1"/>
  <c r="D33" i="1"/>
  <c r="H33" i="1"/>
  <c r="L33" i="1"/>
  <c r="P33" i="1"/>
  <c r="D34" i="1"/>
  <c r="H34" i="1"/>
  <c r="L34" i="1"/>
  <c r="P34" i="1"/>
  <c r="D35" i="1"/>
  <c r="H35" i="1"/>
  <c r="L35" i="1"/>
  <c r="P35" i="1"/>
  <c r="D36" i="1"/>
  <c r="H36" i="1"/>
  <c r="L36" i="1"/>
  <c r="P36" i="1"/>
  <c r="D37" i="1"/>
  <c r="H37" i="1"/>
  <c r="C38" i="1"/>
  <c r="H38" i="1"/>
  <c r="M38" i="1"/>
  <c r="C39" i="1"/>
  <c r="H39" i="1"/>
  <c r="M39" i="1"/>
  <c r="C40" i="1"/>
  <c r="H40" i="1"/>
  <c r="M40" i="1"/>
  <c r="C41" i="1"/>
  <c r="H41" i="1"/>
  <c r="M41" i="1"/>
  <c r="C42" i="1"/>
  <c r="H42" i="1"/>
  <c r="M42" i="1"/>
  <c r="C43" i="1"/>
  <c r="H43" i="1"/>
  <c r="M43" i="1"/>
  <c r="C44" i="1"/>
  <c r="H44" i="1"/>
  <c r="M44" i="1"/>
  <c r="C45" i="1"/>
  <c r="H45" i="1"/>
  <c r="M45" i="1"/>
  <c r="C46" i="1"/>
  <c r="H46" i="1"/>
  <c r="M46" i="1"/>
  <c r="C47" i="1"/>
  <c r="H47" i="1"/>
  <c r="M47" i="1"/>
  <c r="C48" i="1"/>
  <c r="H48" i="1"/>
  <c r="M48" i="1"/>
  <c r="C49" i="1"/>
  <c r="H49" i="1"/>
  <c r="M49" i="1"/>
  <c r="C50" i="1"/>
  <c r="H50" i="1"/>
  <c r="M50" i="1"/>
  <c r="C51" i="1"/>
  <c r="H51" i="1"/>
  <c r="M51" i="1"/>
  <c r="C52" i="1"/>
  <c r="H52" i="1"/>
  <c r="M52" i="1"/>
  <c r="C53" i="1"/>
  <c r="H53" i="1"/>
  <c r="M53" i="1"/>
  <c r="C54" i="1"/>
  <c r="H54" i="1"/>
  <c r="M54" i="1"/>
  <c r="C55" i="1"/>
  <c r="H55" i="1"/>
  <c r="M55" i="1"/>
  <c r="C56" i="1"/>
  <c r="H56" i="1"/>
  <c r="M56" i="1"/>
  <c r="C57" i="1"/>
  <c r="H57" i="1"/>
  <c r="M57" i="1"/>
  <c r="C58" i="1"/>
  <c r="H58" i="1"/>
  <c r="P58" i="1"/>
  <c r="H59" i="1"/>
  <c r="H60" i="1"/>
  <c r="H61" i="1"/>
  <c r="H62" i="1"/>
  <c r="H63" i="1"/>
  <c r="H64" i="1"/>
  <c r="H65" i="1"/>
  <c r="H66" i="1"/>
  <c r="H67" i="1"/>
  <c r="H68" i="1"/>
  <c r="H69" i="1"/>
  <c r="E71" i="1"/>
  <c r="O71" i="1"/>
  <c r="E10" i="1"/>
  <c r="I10" i="1"/>
  <c r="E11" i="1"/>
  <c r="I11" i="1"/>
  <c r="E12" i="1"/>
  <c r="I12" i="1"/>
  <c r="E13" i="1"/>
  <c r="I13" i="1"/>
  <c r="E14" i="1"/>
  <c r="I14" i="1"/>
  <c r="E15" i="1"/>
  <c r="I15" i="1"/>
  <c r="E16" i="1"/>
  <c r="I16" i="1"/>
  <c r="E17" i="1"/>
  <c r="I17" i="1"/>
  <c r="E18" i="1"/>
  <c r="I18" i="1"/>
  <c r="E19" i="1"/>
  <c r="I19" i="1"/>
  <c r="E20" i="1"/>
  <c r="I20" i="1"/>
  <c r="E21" i="1"/>
  <c r="I21" i="1"/>
  <c r="E22" i="1"/>
  <c r="I22" i="1"/>
  <c r="E23" i="1"/>
  <c r="I23" i="1"/>
  <c r="E24" i="1"/>
  <c r="I24" i="1"/>
  <c r="E25" i="1"/>
  <c r="I25" i="1"/>
  <c r="E26" i="1"/>
  <c r="I26" i="1"/>
  <c r="E27" i="1"/>
  <c r="I27" i="1"/>
  <c r="E28" i="1"/>
  <c r="I28" i="1"/>
  <c r="E29" i="1"/>
  <c r="I29" i="1"/>
  <c r="E30" i="1"/>
  <c r="I30" i="1"/>
  <c r="E31" i="1"/>
  <c r="I31" i="1"/>
  <c r="E32" i="1"/>
  <c r="I32" i="1"/>
  <c r="E33" i="1"/>
  <c r="I33" i="1"/>
  <c r="E34" i="1"/>
  <c r="I34" i="1"/>
  <c r="E35" i="1"/>
  <c r="I35" i="1"/>
  <c r="E36" i="1"/>
  <c r="I36" i="1"/>
  <c r="N37" i="1"/>
  <c r="J37" i="1"/>
  <c r="E37" i="1"/>
  <c r="I37" i="1"/>
  <c r="O37" i="1"/>
  <c r="D38" i="1"/>
  <c r="I38" i="1"/>
  <c r="O38" i="1"/>
  <c r="D39" i="1"/>
  <c r="I39" i="1"/>
  <c r="O39" i="1"/>
  <c r="D40" i="1"/>
  <c r="I40" i="1"/>
  <c r="O40" i="1"/>
  <c r="D41" i="1"/>
  <c r="I41" i="1"/>
  <c r="O41" i="1"/>
  <c r="D42" i="1"/>
  <c r="I42" i="1"/>
  <c r="O42" i="1"/>
  <c r="D43" i="1"/>
  <c r="I43" i="1"/>
  <c r="O43" i="1"/>
  <c r="D44" i="1"/>
  <c r="I44" i="1"/>
  <c r="O44" i="1"/>
  <c r="D45" i="1"/>
  <c r="I45" i="1"/>
  <c r="O45" i="1"/>
  <c r="D46" i="1"/>
  <c r="I46" i="1"/>
  <c r="O46" i="1"/>
  <c r="D47" i="1"/>
  <c r="I47" i="1"/>
  <c r="O47" i="1"/>
  <c r="D48" i="1"/>
  <c r="I48" i="1"/>
  <c r="O48" i="1"/>
  <c r="D49" i="1"/>
  <c r="I49" i="1"/>
  <c r="O49" i="1"/>
  <c r="D50" i="1"/>
  <c r="I50" i="1"/>
  <c r="O50" i="1"/>
  <c r="O59" i="1"/>
  <c r="K59" i="1"/>
  <c r="G59" i="1"/>
  <c r="C59" i="1"/>
  <c r="N59" i="1"/>
  <c r="J59" i="1"/>
  <c r="F59" i="1"/>
  <c r="B59" i="1"/>
  <c r="I59" i="1"/>
  <c r="O60" i="1"/>
  <c r="K60" i="1"/>
  <c r="G60" i="1"/>
  <c r="C60" i="1"/>
  <c r="N60" i="1"/>
  <c r="J60" i="1"/>
  <c r="F60" i="1"/>
  <c r="B60" i="1"/>
  <c r="I60" i="1"/>
  <c r="O61" i="1"/>
  <c r="K61" i="1"/>
  <c r="G61" i="1"/>
  <c r="C61" i="1"/>
  <c r="N61" i="1"/>
  <c r="J61" i="1"/>
  <c r="F61" i="1"/>
  <c r="B61" i="1"/>
  <c r="I61" i="1"/>
  <c r="O62" i="1"/>
  <c r="K62" i="1"/>
  <c r="G62" i="1"/>
  <c r="C62" i="1"/>
  <c r="N62" i="1"/>
  <c r="J62" i="1"/>
  <c r="F62" i="1"/>
  <c r="B62" i="1"/>
  <c r="I62" i="1"/>
  <c r="O63" i="1"/>
  <c r="K63" i="1"/>
  <c r="G63" i="1"/>
  <c r="C63" i="1"/>
  <c r="N63" i="1"/>
  <c r="J63" i="1"/>
  <c r="F63" i="1"/>
  <c r="B63" i="1"/>
  <c r="I63" i="1"/>
  <c r="O64" i="1"/>
  <c r="K64" i="1"/>
  <c r="G64" i="1"/>
  <c r="C64" i="1"/>
  <c r="N64" i="1"/>
  <c r="J64" i="1"/>
  <c r="F64" i="1"/>
  <c r="B64" i="1"/>
  <c r="I64" i="1"/>
  <c r="O65" i="1"/>
  <c r="K65" i="1"/>
  <c r="G65" i="1"/>
  <c r="C65" i="1"/>
  <c r="N65" i="1"/>
  <c r="J65" i="1"/>
  <c r="F65" i="1"/>
  <c r="B65" i="1"/>
  <c r="I65" i="1"/>
  <c r="O66" i="1"/>
  <c r="K66" i="1"/>
  <c r="G66" i="1"/>
  <c r="C66" i="1"/>
  <c r="N66" i="1"/>
  <c r="J66" i="1"/>
  <c r="F66" i="1"/>
  <c r="B66" i="1"/>
  <c r="I66" i="1"/>
  <c r="O67" i="1"/>
  <c r="K67" i="1"/>
  <c r="G67" i="1"/>
  <c r="C67" i="1"/>
  <c r="N67" i="1"/>
  <c r="J67" i="1"/>
  <c r="F67" i="1"/>
  <c r="B67" i="1"/>
  <c r="I67" i="1"/>
  <c r="O68" i="1"/>
  <c r="K68" i="1"/>
  <c r="G68" i="1"/>
  <c r="C68" i="1"/>
  <c r="N68" i="1"/>
  <c r="J68" i="1"/>
  <c r="F68" i="1"/>
  <c r="B68" i="1"/>
  <c r="I68" i="1"/>
  <c r="O69" i="1"/>
  <c r="K69" i="1"/>
  <c r="G69" i="1"/>
  <c r="C69" i="1"/>
  <c r="N69" i="1"/>
  <c r="J69" i="1"/>
  <c r="F69" i="1"/>
  <c r="B69" i="1"/>
  <c r="I69" i="1"/>
  <c r="P70" i="1"/>
  <c r="L70" i="1"/>
  <c r="H70" i="1"/>
  <c r="D70" i="1"/>
  <c r="N70" i="1"/>
  <c r="I70" i="1"/>
  <c r="C70" i="1"/>
  <c r="M70" i="1"/>
  <c r="G70" i="1"/>
  <c r="B70" i="1"/>
  <c r="K70" i="1"/>
  <c r="F71" i="1"/>
  <c r="P72" i="1"/>
  <c r="L72" i="1"/>
  <c r="H72" i="1"/>
  <c r="D72" i="1"/>
  <c r="F72" i="1"/>
  <c r="K72" i="1"/>
  <c r="P73" i="1"/>
  <c r="L73" i="1"/>
  <c r="H73" i="1"/>
  <c r="D73" i="1"/>
  <c r="F73" i="1"/>
  <c r="K73" i="1"/>
  <c r="P74" i="1"/>
  <c r="L74" i="1"/>
  <c r="H74" i="1"/>
  <c r="D74" i="1"/>
  <c r="F74" i="1"/>
  <c r="K74" i="1"/>
  <c r="P75" i="1"/>
  <c r="L75" i="1"/>
  <c r="H75" i="1"/>
  <c r="D75" i="1"/>
  <c r="F75" i="1"/>
  <c r="K75" i="1"/>
  <c r="P76" i="1"/>
  <c r="L76" i="1"/>
  <c r="H76" i="1"/>
  <c r="D76" i="1"/>
  <c r="F76" i="1"/>
  <c r="K76" i="1"/>
  <c r="P77" i="1"/>
  <c r="L77" i="1"/>
  <c r="H77" i="1"/>
  <c r="D77" i="1"/>
  <c r="F77" i="1"/>
  <c r="K77" i="1"/>
  <c r="P78" i="1"/>
  <c r="L78" i="1"/>
  <c r="H78" i="1"/>
  <c r="D78" i="1"/>
  <c r="F78" i="1"/>
  <c r="K78" i="1"/>
  <c r="P79" i="1"/>
  <c r="L79" i="1"/>
  <c r="H79" i="1"/>
  <c r="D79" i="1"/>
  <c r="F79" i="1"/>
  <c r="K79" i="1"/>
  <c r="P80" i="1"/>
  <c r="L80" i="1"/>
  <c r="H80" i="1"/>
  <c r="D80" i="1"/>
  <c r="F80" i="1"/>
  <c r="K80" i="1"/>
  <c r="P81" i="1"/>
  <c r="L81" i="1"/>
  <c r="H81" i="1"/>
  <c r="D81" i="1"/>
  <c r="F81" i="1"/>
  <c r="K81" i="1"/>
  <c r="P82" i="1"/>
  <c r="L82" i="1"/>
  <c r="H82" i="1"/>
  <c r="D82" i="1"/>
  <c r="F82" i="1"/>
  <c r="K82" i="1"/>
  <c r="P91" i="1"/>
  <c r="L91" i="1"/>
  <c r="H91" i="1"/>
  <c r="D91" i="1"/>
  <c r="O91" i="1"/>
  <c r="K91" i="1"/>
  <c r="G91" i="1"/>
  <c r="C91" i="1"/>
  <c r="N91" i="1"/>
  <c r="J91" i="1"/>
  <c r="F91" i="1"/>
  <c r="B91" i="1"/>
  <c r="M91" i="1"/>
  <c r="I91" i="1"/>
  <c r="E91" i="1"/>
  <c r="P95" i="1"/>
  <c r="L95" i="1"/>
  <c r="H95" i="1"/>
  <c r="D95" i="1"/>
  <c r="O95" i="1"/>
  <c r="K95" i="1"/>
  <c r="G95" i="1"/>
  <c r="C95" i="1"/>
  <c r="N95" i="1"/>
  <c r="J95" i="1"/>
  <c r="F95" i="1"/>
  <c r="B95" i="1"/>
  <c r="M95" i="1"/>
  <c r="I95" i="1"/>
  <c r="E95" i="1"/>
  <c r="P99" i="1"/>
  <c r="L99" i="1"/>
  <c r="H99" i="1"/>
  <c r="D99" i="1"/>
  <c r="O99" i="1"/>
  <c r="K99" i="1"/>
  <c r="G99" i="1"/>
  <c r="C99" i="1"/>
  <c r="N99" i="1"/>
  <c r="J99" i="1"/>
  <c r="F99" i="1"/>
  <c r="B99" i="1"/>
  <c r="M99" i="1"/>
  <c r="I99" i="1"/>
  <c r="E99" i="1"/>
  <c r="P103" i="1"/>
  <c r="L103" i="1"/>
  <c r="H103" i="1"/>
  <c r="D103" i="1"/>
  <c r="O103" i="1"/>
  <c r="K103" i="1"/>
  <c r="G103" i="1"/>
  <c r="C103" i="1"/>
  <c r="N103" i="1"/>
  <c r="J103" i="1"/>
  <c r="F103" i="1"/>
  <c r="B103" i="1"/>
  <c r="M103" i="1"/>
  <c r="I103" i="1"/>
  <c r="E103" i="1"/>
  <c r="B72" i="1"/>
  <c r="G72" i="1"/>
  <c r="M72" i="1"/>
  <c r="B73" i="1"/>
  <c r="G73" i="1"/>
  <c r="M73" i="1"/>
  <c r="B74" i="1"/>
  <c r="G74" i="1"/>
  <c r="M74" i="1"/>
  <c r="B75" i="1"/>
  <c r="G75" i="1"/>
  <c r="M75" i="1"/>
  <c r="B76" i="1"/>
  <c r="G76" i="1"/>
  <c r="M76" i="1"/>
  <c r="B77" i="1"/>
  <c r="G77" i="1"/>
  <c r="M77" i="1"/>
  <c r="B78" i="1"/>
  <c r="G78" i="1"/>
  <c r="M78" i="1"/>
  <c r="B79" i="1"/>
  <c r="G79" i="1"/>
  <c r="M79" i="1"/>
  <c r="B80" i="1"/>
  <c r="G80" i="1"/>
  <c r="M80" i="1"/>
  <c r="B81" i="1"/>
  <c r="G81" i="1"/>
  <c r="M81" i="1"/>
  <c r="B82" i="1"/>
  <c r="G82" i="1"/>
  <c r="M82" i="1"/>
  <c r="P92" i="1"/>
  <c r="L92" i="1"/>
  <c r="H92" i="1"/>
  <c r="D92" i="1"/>
  <c r="O92" i="1"/>
  <c r="K92" i="1"/>
  <c r="G92" i="1"/>
  <c r="C92" i="1"/>
  <c r="N92" i="1"/>
  <c r="J92" i="1"/>
  <c r="F92" i="1"/>
  <c r="B92" i="1"/>
  <c r="M92" i="1"/>
  <c r="I92" i="1"/>
  <c r="E92" i="1"/>
  <c r="P96" i="1"/>
  <c r="L96" i="1"/>
  <c r="H96" i="1"/>
  <c r="D96" i="1"/>
  <c r="O96" i="1"/>
  <c r="K96" i="1"/>
  <c r="G96" i="1"/>
  <c r="C96" i="1"/>
  <c r="N96" i="1"/>
  <c r="J96" i="1"/>
  <c r="F96" i="1"/>
  <c r="B96" i="1"/>
  <c r="M96" i="1"/>
  <c r="I96" i="1"/>
  <c r="E96" i="1"/>
  <c r="P100" i="1"/>
  <c r="L100" i="1"/>
  <c r="H100" i="1"/>
  <c r="D100" i="1"/>
  <c r="O100" i="1"/>
  <c r="K100" i="1"/>
  <c r="G100" i="1"/>
  <c r="C100" i="1"/>
  <c r="N100" i="1"/>
  <c r="J100" i="1"/>
  <c r="F100" i="1"/>
  <c r="B100" i="1"/>
  <c r="M100" i="1"/>
  <c r="I100" i="1"/>
  <c r="E100" i="1"/>
  <c r="P104" i="1"/>
  <c r="L104" i="1"/>
  <c r="H104" i="1"/>
  <c r="D104" i="1"/>
  <c r="O104" i="1"/>
  <c r="K104" i="1"/>
  <c r="G104" i="1"/>
  <c r="C104" i="1"/>
  <c r="N104" i="1"/>
  <c r="J104" i="1"/>
  <c r="F104" i="1"/>
  <c r="B104" i="1"/>
  <c r="M104" i="1"/>
  <c r="I104" i="1"/>
  <c r="E104" i="1"/>
  <c r="C72" i="1"/>
  <c r="I72" i="1"/>
  <c r="N72" i="1"/>
  <c r="C73" i="1"/>
  <c r="I73" i="1"/>
  <c r="N73" i="1"/>
  <c r="C74" i="1"/>
  <c r="I74" i="1"/>
  <c r="N74" i="1"/>
  <c r="C75" i="1"/>
  <c r="I75" i="1"/>
  <c r="N75" i="1"/>
  <c r="C76" i="1"/>
  <c r="I76" i="1"/>
  <c r="N76" i="1"/>
  <c r="P93" i="1"/>
  <c r="L93" i="1"/>
  <c r="H93" i="1"/>
  <c r="D93" i="1"/>
  <c r="O93" i="1"/>
  <c r="K93" i="1"/>
  <c r="G93" i="1"/>
  <c r="C93" i="1"/>
  <c r="N93" i="1"/>
  <c r="J93" i="1"/>
  <c r="F93" i="1"/>
  <c r="B93" i="1"/>
  <c r="M93" i="1"/>
  <c r="I93" i="1"/>
  <c r="E93" i="1"/>
  <c r="P97" i="1"/>
  <c r="L97" i="1"/>
  <c r="H97" i="1"/>
  <c r="D97" i="1"/>
  <c r="O97" i="1"/>
  <c r="K97" i="1"/>
  <c r="G97" i="1"/>
  <c r="C97" i="1"/>
  <c r="N97" i="1"/>
  <c r="J97" i="1"/>
  <c r="F97" i="1"/>
  <c r="B97" i="1"/>
  <c r="M97" i="1"/>
  <c r="I97" i="1"/>
  <c r="E97" i="1"/>
  <c r="P101" i="1"/>
  <c r="L101" i="1"/>
  <c r="H101" i="1"/>
  <c r="D101" i="1"/>
  <c r="O101" i="1"/>
  <c r="K101" i="1"/>
  <c r="G101" i="1"/>
  <c r="C101" i="1"/>
  <c r="N101" i="1"/>
  <c r="J101" i="1"/>
  <c r="F101" i="1"/>
  <c r="B101" i="1"/>
  <c r="M101" i="1"/>
  <c r="I101" i="1"/>
  <c r="E101" i="1"/>
  <c r="P105" i="1"/>
  <c r="L105" i="1"/>
  <c r="H105" i="1"/>
  <c r="D105" i="1"/>
  <c r="O105" i="1"/>
  <c r="K105" i="1"/>
  <c r="G105" i="1"/>
  <c r="C105" i="1"/>
  <c r="N105" i="1"/>
  <c r="J105" i="1"/>
  <c r="F105" i="1"/>
  <c r="B105" i="1"/>
  <c r="M105" i="1"/>
  <c r="I105" i="1"/>
  <c r="E105" i="1"/>
  <c r="P85" i="1"/>
  <c r="L85" i="1"/>
  <c r="H85" i="1"/>
  <c r="D85" i="1"/>
  <c r="O85" i="1"/>
  <c r="K85" i="1"/>
  <c r="G85" i="1"/>
  <c r="C85" i="1"/>
  <c r="I85" i="1"/>
  <c r="P86" i="1"/>
  <c r="L86" i="1"/>
  <c r="H86" i="1"/>
  <c r="D86" i="1"/>
  <c r="O86" i="1"/>
  <c r="K86" i="1"/>
  <c r="G86" i="1"/>
  <c r="C86" i="1"/>
  <c r="I86" i="1"/>
  <c r="P87" i="1"/>
  <c r="L87" i="1"/>
  <c r="H87" i="1"/>
  <c r="D87" i="1"/>
  <c r="O87" i="1"/>
  <c r="K87" i="1"/>
  <c r="G87" i="1"/>
  <c r="C87" i="1"/>
  <c r="I87" i="1"/>
  <c r="P88" i="1"/>
  <c r="L88" i="1"/>
  <c r="H88" i="1"/>
  <c r="D88" i="1"/>
  <c r="O88" i="1"/>
  <c r="K88" i="1"/>
  <c r="G88" i="1"/>
  <c r="C88" i="1"/>
  <c r="I88" i="1"/>
  <c r="P89" i="1"/>
  <c r="L89" i="1"/>
  <c r="H89" i="1"/>
  <c r="D89" i="1"/>
  <c r="O89" i="1"/>
  <c r="K89" i="1"/>
  <c r="G89" i="1"/>
  <c r="C89" i="1"/>
  <c r="N89" i="1"/>
  <c r="I89" i="1"/>
  <c r="D83" i="1"/>
  <c r="H83" i="1"/>
  <c r="L83" i="1"/>
  <c r="P83" i="1"/>
  <c r="D84" i="1"/>
  <c r="H84" i="1"/>
  <c r="B85" i="1"/>
  <c r="J85" i="1"/>
  <c r="B86" i="1"/>
  <c r="J86" i="1"/>
  <c r="B87" i="1"/>
  <c r="J87" i="1"/>
  <c r="B88" i="1"/>
  <c r="J88" i="1"/>
  <c r="B89" i="1"/>
  <c r="J89" i="1"/>
  <c r="E83" i="1"/>
  <c r="I83" i="1"/>
  <c r="P84" i="1"/>
  <c r="O84" i="1"/>
  <c r="E84" i="1"/>
  <c r="I84" i="1"/>
  <c r="M84" i="1"/>
  <c r="E85" i="1"/>
  <c r="M85" i="1"/>
  <c r="E86" i="1"/>
  <c r="M86" i="1"/>
  <c r="E87" i="1"/>
  <c r="M87" i="1"/>
  <c r="E88" i="1"/>
  <c r="M88" i="1"/>
  <c r="E89" i="1"/>
  <c r="M89" i="1"/>
</calcChain>
</file>

<file path=xl/sharedStrings.xml><?xml version="1.0" encoding="utf-8"?>
<sst xmlns="http://schemas.openxmlformats.org/spreadsheetml/2006/main" count="49" uniqueCount="30">
  <si>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</si>
  <si>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</si>
  <si>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</si>
  <si>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</si>
  <si>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</si>
  <si>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</si>
  <si>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</si>
  <si>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</si>
  <si>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</si>
  <si>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</si>
  <si>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</si>
  <si>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</si>
  <si>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</si>
  <si>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</si>
  <si>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</si>
  <si>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熊本国税局LAN・WANシステム更新に係るOAシステムの改修等業務</t>
  </si>
  <si>
    <t>支出負担行為担当官
熊本国税局総務部次長
中元　眞吾
熊本県熊本市西区春日２－１０－１</t>
  </si>
  <si>
    <t>株式会社ベアールートシステム
熊本県熊本市中央区細工町３－７</t>
  </si>
  <si>
    <t>一般競争入札</t>
  </si>
  <si>
    <t>同種の他の契約の予定価格を類推されるおそれがあるため公表しない</t>
  </si>
  <si>
    <t>－</t>
  </si>
  <si>
    <t/>
  </si>
  <si>
    <t>配備パソコンの設定等業務委託</t>
  </si>
  <si>
    <t>Ｄｙｎａｂｏｏｋ株式会社
東京都江東区豊洲５－６－１５</t>
  </si>
  <si>
    <t>確定申告電話相談センター関係の電話通信回線網構築業務等</t>
  </si>
  <si>
    <t>ソフトバンク株式会社
東京都港区海岸１－７－１</t>
  </si>
  <si>
    <t>指定法人の情報提供業務
315件</t>
  </si>
  <si>
    <t>株式会社帝国データバンク
東京都港区南青山２－５－２０</t>
  </si>
  <si>
    <t>@14,300円</t>
  </si>
  <si>
    <t xml:space="preserve">単価契約
予定調達総額 4,504,500円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</si>
</sst>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6">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left" vertical="center" wrapText="1" shrinkToFi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6%20&#20196;&#21644;3&#24180;9&#26376;&#20998;&#65288;&#25552;&#20986;&#26399;&#38480;&#65306;10&#26376;1&#26085;&#65288;&#37329;&#65289;&#65289;/00%20&#22577;&#21578;&#29992;/&#12304;&#29066;&#26412;&#23616;3.9&#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6%20&#20196;&#21644;3&#24180;9&#26376;&#20998;&#65288;&#25552;&#20986;&#26399;&#38480;&#65306;10&#26376;1&#26085;&#65288;&#37329;&#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J1" t="str">
            <v>（9月分）</v>
          </cell>
        </row>
        <row r="2">
          <cell r="I2">
            <v>7</v>
          </cell>
          <cell r="AK2" t="str">
            <v xml:space="preserve">女性の活躍推進に向けた公共調達への取組に関する入力項目
</v>
          </cell>
          <cell r="AM2" t="str">
            <v>一者応札に係るフォローアップ及び競争性のない随意契約フォローアップに必要な項目</v>
          </cell>
          <cell r="AT2" t="str">
            <v>調達改善計画自己評価等に必要な項目</v>
          </cell>
          <cell r="AW2" t="str">
            <v>契約の統計用</v>
          </cell>
          <cell r="BD2" t="str">
            <v>作業用</v>
          </cell>
        </row>
        <row r="3">
          <cell r="I3">
            <v>0</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cell r="AT3" t="str">
            <v>前年度又は前回に一者応札であった案件について、改善の有無にかかわらず記載する。
※25欄に「○」又は「×」が付されたものについて記載する。</v>
          </cell>
          <cell r="BB3">
            <v>0</v>
          </cell>
        </row>
        <row r="4">
          <cell r="AY4">
            <v>7</v>
          </cell>
          <cell r="AZ4">
            <v>0</v>
          </cell>
          <cell r="BA4">
            <v>5</v>
          </cell>
          <cell r="BB4">
            <v>5</v>
          </cell>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E6" t="str">
            <v/>
          </cell>
          <cell r="F6" t="str">
            <v/>
          </cell>
          <cell r="G6" t="str">
            <v>Dm124</v>
          </cell>
          <cell r="H6" t="str">
            <v>①工事</v>
          </cell>
          <cell r="I6" t="str">
            <v>熊本東税務署　照明器具改修工事
令和3年9月13日～令和3年12月20日
「電気工事」</v>
          </cell>
          <cell r="J6" t="str">
            <v>支出負担行為担当官
熊本国税局総務部次長
中元　眞吾
熊本県熊本市西区春日２－１０－１</v>
          </cell>
          <cell r="M6">
            <v>44452</v>
          </cell>
          <cell r="N6" t="str">
            <v>株式会社エレテック
熊本県熊本市北区弓削６－１９－１</v>
          </cell>
          <cell r="O6">
            <v>2330001000609</v>
          </cell>
          <cell r="P6" t="str">
            <v>①一般競争入札</v>
          </cell>
          <cell r="R6">
            <v>23894200</v>
          </cell>
          <cell r="S6">
            <v>10505000</v>
          </cell>
          <cell r="U6">
            <v>0.439</v>
          </cell>
          <cell r="Y6" t="str">
            <v>①公表</v>
          </cell>
          <cell r="Z6">
            <v>6</v>
          </cell>
          <cell r="AA6">
            <v>5</v>
          </cell>
          <cell r="AE6" t="str">
            <v>⑥その他の法人等</v>
          </cell>
          <cell r="AX6" t="str">
            <v>予定価格</v>
          </cell>
          <cell r="AY6" t="str">
            <v>○</v>
          </cell>
          <cell r="AZ6" t="str">
            <v>×</v>
          </cell>
          <cell r="BA6" t="str">
            <v>○</v>
          </cell>
          <cell r="BB6" t="str">
            <v>○</v>
          </cell>
          <cell r="BC6">
            <v>0</v>
          </cell>
          <cell r="BD6" t="str">
            <v>①工事</v>
          </cell>
          <cell r="BE6" t="str">
            <v/>
          </cell>
          <cell r="BF6" t="str">
            <v/>
          </cell>
          <cell r="BG6" t="str">
            <v>○</v>
          </cell>
          <cell r="BH6" t="b">
            <v>1</v>
          </cell>
          <cell r="BI6" t="b">
            <v>1</v>
          </cell>
        </row>
        <row r="7">
          <cell r="E7" t="str">
            <v/>
          </cell>
          <cell r="F7" t="str">
            <v/>
          </cell>
          <cell r="G7" t="str">
            <v>Dm125</v>
          </cell>
          <cell r="H7" t="str">
            <v>①工事</v>
          </cell>
          <cell r="I7" t="str">
            <v>人吉税務署　外構整備工事
令和3年9月13日～令和4年1月20日
「建築一式工事」</v>
          </cell>
          <cell r="J7" t="str">
            <v>支出負担行為担当官
熊本国税局総務部次長
中元　眞吾
熊本県熊本市西区春日２－１０－１</v>
          </cell>
          <cell r="M7">
            <v>44452</v>
          </cell>
          <cell r="N7" t="str">
            <v>五創建株式会社
熊本県八代市麦島東町１０－１６</v>
          </cell>
          <cell r="O7">
            <v>8330001013539</v>
          </cell>
          <cell r="P7" t="str">
            <v>④随意契約（企画競争無し）</v>
          </cell>
          <cell r="R7">
            <v>21839400</v>
          </cell>
          <cell r="S7">
            <v>20900000</v>
          </cell>
          <cell r="U7">
            <v>0.95599999999999996</v>
          </cell>
          <cell r="Y7" t="str">
            <v>①公表</v>
          </cell>
          <cell r="Z7">
            <v>2</v>
          </cell>
          <cell r="AA7">
            <v>2</v>
          </cell>
          <cell r="AE7" t="str">
            <v>⑥その他の法人等</v>
          </cell>
          <cell r="AH7" t="str">
            <v>⑭予決令第99条の2（競争に付しても入札者がないとき、又は再度の入札をしても落札者がないとき）</v>
          </cell>
          <cell r="AI7" t="str">
            <v>一般競争入札において再度入札を実施しても、落札者となるべきものがいないことから、会計法第29条の3第5項及び予決令第99条の2に該当するため。</v>
          </cell>
          <cell r="AX7" t="str">
            <v>予定価格</v>
          </cell>
          <cell r="AY7" t="str">
            <v>○</v>
          </cell>
          <cell r="AZ7" t="str">
            <v>×</v>
          </cell>
          <cell r="BA7" t="str">
            <v>○</v>
          </cell>
          <cell r="BB7" t="str">
            <v>○</v>
          </cell>
          <cell r="BC7">
            <v>0</v>
          </cell>
          <cell r="BD7" t="str">
            <v>①工事</v>
          </cell>
          <cell r="BE7" t="str">
            <v/>
          </cell>
          <cell r="BF7" t="str">
            <v/>
          </cell>
          <cell r="BG7" t="str">
            <v>○</v>
          </cell>
          <cell r="BH7" t="b">
            <v>1</v>
          </cell>
          <cell r="BI7" t="b">
            <v>1</v>
          </cell>
        </row>
        <row r="8">
          <cell r="E8" t="str">
            <v/>
          </cell>
          <cell r="F8" t="str">
            <v/>
          </cell>
          <cell r="G8" t="str">
            <v>Dm126</v>
          </cell>
          <cell r="H8" t="str">
            <v>①工事</v>
          </cell>
          <cell r="I8" t="str">
            <v>宇佐合同庁舎　吸収式冷温水機分解整備工事
令和3年9月13日～令和3年12月14日
「管工事」</v>
          </cell>
          <cell r="J8" t="str">
            <v>支出負担行為担当官
熊本国税局総務部次長
中元　眞吾
熊本県熊本市西区春日２－１０－１</v>
          </cell>
          <cell r="K8" t="str">
            <v>③合庁</v>
          </cell>
          <cell r="M8">
            <v>44452</v>
          </cell>
          <cell r="N8" t="str">
            <v>株式会社菱熱大分支店
大分県大分市南津留２－１８</v>
          </cell>
          <cell r="O8">
            <v>3290001017474</v>
          </cell>
          <cell r="P8" t="str">
            <v>①一般競争入札</v>
          </cell>
          <cell r="R8">
            <v>13278100</v>
          </cell>
          <cell r="S8">
            <v>4465450</v>
          </cell>
          <cell r="T8">
            <v>12650000</v>
          </cell>
          <cell r="U8">
            <v>0.95199999999999996</v>
          </cell>
          <cell r="Y8" t="str">
            <v>①公表</v>
          </cell>
          <cell r="Z8">
            <v>4</v>
          </cell>
          <cell r="AA8">
            <v>4</v>
          </cell>
          <cell r="AE8" t="str">
            <v>⑥その他の法人等</v>
          </cell>
          <cell r="AX8" t="str">
            <v>年間支払金額(自官署のみ)</v>
          </cell>
          <cell r="AY8" t="str">
            <v>○</v>
          </cell>
          <cell r="AZ8" t="str">
            <v>×</v>
          </cell>
          <cell r="BA8" t="str">
            <v>×</v>
          </cell>
          <cell r="BB8" t="str">
            <v>×</v>
          </cell>
          <cell r="BC8" t="str">
            <v/>
          </cell>
          <cell r="BD8" t="str">
            <v>①工事</v>
          </cell>
          <cell r="BE8" t="str">
            <v>分担契約</v>
          </cell>
          <cell r="BF8" t="str">
            <v/>
          </cell>
          <cell r="BG8" t="str">
            <v>○</v>
          </cell>
          <cell r="BH8" t="b">
            <v>1</v>
          </cell>
          <cell r="BI8" t="b">
            <v>1</v>
          </cell>
        </row>
        <row r="9">
          <cell r="E9">
            <v>1</v>
          </cell>
          <cell r="F9" t="str">
            <v/>
          </cell>
          <cell r="G9" t="str">
            <v>Dm127</v>
          </cell>
          <cell r="H9" t="str">
            <v>③情報システム</v>
          </cell>
          <cell r="I9" t="str">
            <v>熊本国税局LAN・WANシステム更新に係るOAシステムの改修等業務</v>
          </cell>
          <cell r="J9" t="str">
            <v>支出負担行為担当官
熊本国税局総務部次長
中元　眞吾
熊本県熊本市西区春日２－１０－１</v>
          </cell>
          <cell r="M9">
            <v>44445</v>
          </cell>
          <cell r="N9" t="str">
            <v>株式会社ベアールートシステム
熊本県熊本市中央区細工町３－７</v>
          </cell>
          <cell r="O9">
            <v>1330001005724</v>
          </cell>
          <cell r="P9" t="str">
            <v>①一般競争入札</v>
          </cell>
          <cell r="R9">
            <v>1981009</v>
          </cell>
          <cell r="S9">
            <v>1199000</v>
          </cell>
          <cell r="U9">
            <v>0.60499999999999998</v>
          </cell>
          <cell r="Y9" t="str">
            <v>②同種の他の契約の予定価格を類推されるおそれがあるため公表しない</v>
          </cell>
          <cell r="Z9">
            <v>2</v>
          </cell>
          <cell r="AA9">
            <v>0</v>
          </cell>
          <cell r="AE9" t="str">
            <v>⑥その他の法人等</v>
          </cell>
          <cell r="AX9" t="str">
            <v>予定価格</v>
          </cell>
          <cell r="AY9" t="str">
            <v>○</v>
          </cell>
          <cell r="AZ9" t="str">
            <v>×</v>
          </cell>
          <cell r="BA9" t="str">
            <v>○</v>
          </cell>
          <cell r="BB9" t="str">
            <v>○</v>
          </cell>
          <cell r="BC9">
            <v>0</v>
          </cell>
          <cell r="BD9" t="str">
            <v>⑩役務</v>
          </cell>
          <cell r="BE9" t="str">
            <v/>
          </cell>
          <cell r="BF9" t="str">
            <v/>
          </cell>
          <cell r="BG9" t="str">
            <v>○</v>
          </cell>
          <cell r="BH9" t="b">
            <v>1</v>
          </cell>
          <cell r="BI9" t="b">
            <v>1</v>
          </cell>
        </row>
        <row r="10">
          <cell r="E10">
            <v>2</v>
          </cell>
          <cell r="F10" t="str">
            <v/>
          </cell>
          <cell r="G10" t="str">
            <v>Dm128</v>
          </cell>
          <cell r="H10" t="str">
            <v>⑩役務</v>
          </cell>
          <cell r="I10" t="str">
            <v>配備パソコンの設定等業務委託</v>
          </cell>
          <cell r="J10" t="str">
            <v>支出負担行為担当官
熊本国税局総務部次長
中元　眞吾
熊本県熊本市西区春日２－１０－１</v>
          </cell>
          <cell r="M10">
            <v>44440</v>
          </cell>
          <cell r="N10" t="str">
            <v>Ｄｙｎａｂｏｏｋ株式会社
東京都江東区豊洲５－６－１５</v>
          </cell>
          <cell r="O10">
            <v>8010601034867</v>
          </cell>
          <cell r="P10" t="str">
            <v>①一般競争入札</v>
          </cell>
          <cell r="R10">
            <v>3426475</v>
          </cell>
          <cell r="S10">
            <v>2909500</v>
          </cell>
          <cell r="U10">
            <v>0.84899999999999998</v>
          </cell>
          <cell r="Y10" t="str">
            <v>②同種の他の契約の予定価格を類推されるおそれがあるため公表しない</v>
          </cell>
          <cell r="Z10">
            <v>1</v>
          </cell>
          <cell r="AA10">
            <v>0</v>
          </cell>
          <cell r="AE10" t="str">
            <v>⑥その他の法人等</v>
          </cell>
          <cell r="AM10" t="str">
            <v>△</v>
          </cell>
          <cell r="AQ10" t="str">
            <v>⑧人材の確保や体制整備に時間が足りないと判断している可能性があるもの</v>
          </cell>
          <cell r="AX10" t="str">
            <v>予定価格</v>
          </cell>
          <cell r="AY10" t="str">
            <v>○</v>
          </cell>
          <cell r="AZ10" t="str">
            <v>×</v>
          </cell>
          <cell r="BA10" t="str">
            <v>○</v>
          </cell>
          <cell r="BB10" t="str">
            <v>○</v>
          </cell>
          <cell r="BC10">
            <v>0</v>
          </cell>
          <cell r="BD10" t="str">
            <v>⑩役務</v>
          </cell>
          <cell r="BE10" t="str">
            <v/>
          </cell>
          <cell r="BF10" t="str">
            <v/>
          </cell>
          <cell r="BG10" t="str">
            <v>○</v>
          </cell>
          <cell r="BH10" t="b">
            <v>1</v>
          </cell>
          <cell r="BI10" t="b">
            <v>1</v>
          </cell>
        </row>
        <row r="11">
          <cell r="E11">
            <v>3</v>
          </cell>
          <cell r="F11" t="str">
            <v/>
          </cell>
          <cell r="G11" t="str">
            <v>Dm129</v>
          </cell>
          <cell r="H11" t="str">
            <v>⑩役務</v>
          </cell>
          <cell r="I11" t="str">
            <v>確定申告電話相談センター関係の電話通信回線網構築業務等</v>
          </cell>
          <cell r="J11" t="str">
            <v>支出負担行為担当官
熊本国税局総務部次長
中元　眞吾
熊本県熊本市西区春日２－１０－１</v>
          </cell>
          <cell r="M11">
            <v>44453</v>
          </cell>
          <cell r="N11" t="str">
            <v>ソフトバンク株式会社
東京都港区海岸１－７－１</v>
          </cell>
          <cell r="O11">
            <v>9010401052465</v>
          </cell>
          <cell r="P11" t="str">
            <v>①一般競争入札</v>
          </cell>
          <cell r="R11">
            <v>1475560</v>
          </cell>
          <cell r="S11">
            <v>1473384</v>
          </cell>
          <cell r="U11">
            <v>0.998</v>
          </cell>
          <cell r="Y11" t="str">
            <v>②同種の他の契約の予定価格を類推されるおそれがあるため公表しない</v>
          </cell>
          <cell r="Z11">
            <v>1</v>
          </cell>
          <cell r="AA11">
            <v>1</v>
          </cell>
          <cell r="AE11" t="str">
            <v>⑥その他の法人等</v>
          </cell>
          <cell r="AM11" t="str">
            <v>×</v>
          </cell>
          <cell r="AQ11" t="str">
            <v>⑥公表されている前年度契約金額から採算が合わないと判断している可能性があるもの</v>
          </cell>
          <cell r="AR11" t="str">
            <v>⑧人材の確保や体制整備に時間が足りないと判断している可能性があるもの</v>
          </cell>
          <cell r="AT11" t="str">
            <v>○</v>
          </cell>
          <cell r="AX11" t="str">
            <v>予定価格</v>
          </cell>
          <cell r="AY11" t="str">
            <v>○</v>
          </cell>
          <cell r="AZ11" t="str">
            <v>×</v>
          </cell>
          <cell r="BA11" t="str">
            <v>○</v>
          </cell>
          <cell r="BB11" t="str">
            <v>○</v>
          </cell>
          <cell r="BC11">
            <v>0</v>
          </cell>
          <cell r="BD11" t="str">
            <v>⑩役務</v>
          </cell>
          <cell r="BE11" t="str">
            <v/>
          </cell>
          <cell r="BF11" t="str">
            <v/>
          </cell>
          <cell r="BG11" t="str">
            <v>○</v>
          </cell>
          <cell r="BH11" t="b">
            <v>1</v>
          </cell>
          <cell r="BI11" t="b">
            <v>1</v>
          </cell>
        </row>
        <row r="12">
          <cell r="E12">
            <v>4</v>
          </cell>
          <cell r="F12" t="str">
            <v/>
          </cell>
          <cell r="G12" t="str">
            <v>Dm130</v>
          </cell>
          <cell r="H12" t="str">
            <v>⑩役務</v>
          </cell>
          <cell r="I12" t="str">
            <v>指定法人の情報提供業務
315件</v>
          </cell>
          <cell r="J12" t="str">
            <v>支出負担行為担当官
熊本国税局総務部次長
中元　眞吾
熊本県熊本市西区春日２－１０－１</v>
          </cell>
          <cell r="M12">
            <v>44466</v>
          </cell>
          <cell r="N12" t="str">
            <v>株式会社帝国データバンク
東京都港区南青山２－５－２０</v>
          </cell>
          <cell r="O12">
            <v>7010401018377</v>
          </cell>
          <cell r="P12" t="str">
            <v>①一般競争入札</v>
          </cell>
          <cell r="R12">
            <v>4629066</v>
          </cell>
          <cell r="S12" t="str">
            <v>@14,300円</v>
          </cell>
          <cell r="T12">
            <v>4504500</v>
          </cell>
          <cell r="U12">
            <v>0.97299999999999998</v>
          </cell>
          <cell r="Y12" t="str">
            <v>②同種の他の契約の予定価格を類推されるおそれがあるため公表しない</v>
          </cell>
          <cell r="Z12">
            <v>2</v>
          </cell>
          <cell r="AA12">
            <v>0</v>
          </cell>
          <cell r="AE12" t="str">
            <v>⑥その他の法人等</v>
          </cell>
          <cell r="AX12" t="str">
            <v>年間支払金額</v>
          </cell>
          <cell r="AY12" t="str">
            <v>○</v>
          </cell>
          <cell r="AZ12" t="str">
            <v>×</v>
          </cell>
          <cell r="BA12" t="str">
            <v>×</v>
          </cell>
          <cell r="BB12" t="str">
            <v>×</v>
          </cell>
          <cell r="BC12" t="str">
            <v/>
          </cell>
          <cell r="BD12" t="str">
            <v>⑩役務</v>
          </cell>
          <cell r="BE12" t="str">
            <v>単価契約</v>
          </cell>
          <cell r="BF12" t="str">
            <v/>
          </cell>
          <cell r="BG12" t="str">
            <v>○</v>
          </cell>
          <cell r="BH12" t="b">
            <v>1</v>
          </cell>
          <cell r="BI12" t="b">
            <v>1</v>
          </cell>
        </row>
        <row r="13">
          <cell r="E13" t="str">
            <v/>
          </cell>
          <cell r="F13" t="str">
            <v/>
          </cell>
          <cell r="U13" t="str">
            <v>－</v>
          </cell>
          <cell r="AX13" t="str">
            <v>予定価格</v>
          </cell>
          <cell r="AY13" t="str">
            <v>×</v>
          </cell>
          <cell r="AZ13" t="str">
            <v>×</v>
          </cell>
          <cell r="BA13" t="str">
            <v>×</v>
          </cell>
          <cell r="BB13" t="str">
            <v>×</v>
          </cell>
          <cell r="BC13" t="str">
            <v/>
          </cell>
          <cell r="BD13">
            <v>0</v>
          </cell>
          <cell r="BE13" t="str">
            <v/>
          </cell>
          <cell r="BF13" t="str">
            <v/>
          </cell>
          <cell r="BG13" t="str">
            <v>○</v>
          </cell>
          <cell r="BH13" t="b">
            <v>1</v>
          </cell>
          <cell r="BI13" t="b">
            <v>1</v>
          </cell>
        </row>
        <row r="14">
          <cell r="E14" t="str">
            <v/>
          </cell>
          <cell r="F14" t="str">
            <v/>
          </cell>
          <cell r="U14" t="str">
            <v>－</v>
          </cell>
          <cell r="AX14" t="str">
            <v>予定価格</v>
          </cell>
          <cell r="AY14" t="str">
            <v>×</v>
          </cell>
          <cell r="AZ14" t="str">
            <v>×</v>
          </cell>
          <cell r="BA14" t="str">
            <v>×</v>
          </cell>
          <cell r="BB14" t="str">
            <v>×</v>
          </cell>
          <cell r="BC14" t="str">
            <v/>
          </cell>
          <cell r="BD14">
            <v>0</v>
          </cell>
          <cell r="BE14" t="str">
            <v/>
          </cell>
          <cell r="BF14" t="str">
            <v/>
          </cell>
          <cell r="BG14" t="str">
            <v>○</v>
          </cell>
          <cell r="BH14" t="b">
            <v>1</v>
          </cell>
          <cell r="BI14" t="b">
            <v>1</v>
          </cell>
        </row>
        <row r="15">
          <cell r="E15" t="str">
            <v/>
          </cell>
          <cell r="F15" t="str">
            <v/>
          </cell>
          <cell r="U15" t="str">
            <v>－</v>
          </cell>
          <cell r="AX15" t="str">
            <v>予定価格</v>
          </cell>
          <cell r="AY15" t="str">
            <v>×</v>
          </cell>
          <cell r="AZ15" t="str">
            <v>×</v>
          </cell>
          <cell r="BA15" t="str">
            <v>×</v>
          </cell>
          <cell r="BB15" t="str">
            <v>×</v>
          </cell>
          <cell r="BC15" t="str">
            <v/>
          </cell>
          <cell r="BD15">
            <v>0</v>
          </cell>
          <cell r="BE15" t="str">
            <v/>
          </cell>
          <cell r="BF15" t="str">
            <v/>
          </cell>
          <cell r="BG15" t="str">
            <v>○</v>
          </cell>
          <cell r="BH15" t="b">
            <v>1</v>
          </cell>
          <cell r="BI15" t="b">
            <v>1</v>
          </cell>
        </row>
        <row r="16">
          <cell r="E16" t="str">
            <v/>
          </cell>
          <cell r="F16" t="str">
            <v/>
          </cell>
          <cell r="U16" t="str">
            <v>－</v>
          </cell>
          <cell r="AX16" t="str">
            <v>予定価格</v>
          </cell>
          <cell r="AY16" t="str">
            <v>×</v>
          </cell>
          <cell r="AZ16" t="str">
            <v>×</v>
          </cell>
          <cell r="BA16" t="str">
            <v>×</v>
          </cell>
          <cell r="BB16" t="str">
            <v>×</v>
          </cell>
          <cell r="BC16" t="str">
            <v/>
          </cell>
          <cell r="BD16">
            <v>0</v>
          </cell>
          <cell r="BE16" t="str">
            <v/>
          </cell>
          <cell r="BF16" t="str">
            <v/>
          </cell>
          <cell r="BG16" t="str">
            <v>○</v>
          </cell>
          <cell r="BH16" t="b">
            <v>1</v>
          </cell>
          <cell r="BI16" t="b">
            <v>1</v>
          </cell>
        </row>
        <row r="17">
          <cell r="E17" t="str">
            <v/>
          </cell>
          <cell r="F17" t="str">
            <v/>
          </cell>
          <cell r="U17" t="str">
            <v>－</v>
          </cell>
          <cell r="AX17" t="str">
            <v>予定価格</v>
          </cell>
          <cell r="AY17" t="str">
            <v>×</v>
          </cell>
          <cell r="AZ17" t="str">
            <v>×</v>
          </cell>
          <cell r="BA17" t="str">
            <v>×</v>
          </cell>
          <cell r="BB17" t="str">
            <v>×</v>
          </cell>
          <cell r="BC17" t="str">
            <v/>
          </cell>
          <cell r="BD17">
            <v>0</v>
          </cell>
          <cell r="BE17" t="str">
            <v/>
          </cell>
          <cell r="BF17" t="str">
            <v/>
          </cell>
          <cell r="BG17" t="str">
            <v>○</v>
          </cell>
          <cell r="BH17" t="b">
            <v>1</v>
          </cell>
          <cell r="BI17" t="b">
            <v>1</v>
          </cell>
        </row>
        <row r="18">
          <cell r="E18" t="str">
            <v/>
          </cell>
          <cell r="F18" t="str">
            <v/>
          </cell>
          <cell r="U18" t="str">
            <v>－</v>
          </cell>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E19" t="str">
            <v/>
          </cell>
          <cell r="F19" t="str">
            <v/>
          </cell>
          <cell r="U19" t="str">
            <v>－</v>
          </cell>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E20" t="str">
            <v/>
          </cell>
          <cell r="F20" t="str">
            <v/>
          </cell>
          <cell r="U20" t="str">
            <v>－</v>
          </cell>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E21" t="str">
            <v/>
          </cell>
          <cell r="F21" t="str">
            <v/>
          </cell>
          <cell r="U21" t="str">
            <v>－</v>
          </cell>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E22" t="str">
            <v/>
          </cell>
          <cell r="F22" t="str">
            <v/>
          </cell>
          <cell r="U22" t="str">
            <v>－</v>
          </cell>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E23" t="str">
            <v/>
          </cell>
          <cell r="F23" t="str">
            <v/>
          </cell>
          <cell r="U23" t="str">
            <v>－</v>
          </cell>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E24" t="str">
            <v/>
          </cell>
          <cell r="F24" t="str">
            <v/>
          </cell>
          <cell r="U24" t="str">
            <v>－</v>
          </cell>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E25" t="str">
            <v/>
          </cell>
          <cell r="F25" t="str">
            <v/>
          </cell>
          <cell r="U25" t="str">
            <v>－</v>
          </cell>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E26" t="str">
            <v/>
          </cell>
          <cell r="F26" t="str">
            <v/>
          </cell>
          <cell r="U26" t="str">
            <v>－</v>
          </cell>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E27" t="str">
            <v/>
          </cell>
          <cell r="F27" t="str">
            <v/>
          </cell>
          <cell r="U27" t="str">
            <v>－</v>
          </cell>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E28" t="str">
            <v/>
          </cell>
          <cell r="F28" t="str">
            <v/>
          </cell>
          <cell r="U28" t="str">
            <v>－</v>
          </cell>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E29" t="str">
            <v/>
          </cell>
          <cell r="F29" t="str">
            <v/>
          </cell>
          <cell r="U29" t="str">
            <v>－</v>
          </cell>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E30" t="str">
            <v/>
          </cell>
          <cell r="F30" t="str">
            <v/>
          </cell>
          <cell r="U30" t="str">
            <v>－</v>
          </cell>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E31" t="str">
            <v/>
          </cell>
          <cell r="F31" t="str">
            <v/>
          </cell>
          <cell r="U31" t="str">
            <v>－</v>
          </cell>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E32" t="str">
            <v/>
          </cell>
          <cell r="F32" t="str">
            <v/>
          </cell>
          <cell r="U32" t="str">
            <v>－</v>
          </cell>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E33" t="str">
            <v/>
          </cell>
          <cell r="F33" t="str">
            <v/>
          </cell>
          <cell r="U33" t="str">
            <v>－</v>
          </cell>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E34" t="str">
            <v/>
          </cell>
          <cell r="F34" t="str">
            <v/>
          </cell>
          <cell r="U34" t="str">
            <v>－</v>
          </cell>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E35" t="str">
            <v/>
          </cell>
          <cell r="F35" t="str">
            <v/>
          </cell>
          <cell r="U35" t="str">
            <v>－</v>
          </cell>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E36" t="str">
            <v/>
          </cell>
          <cell r="F36" t="str">
            <v/>
          </cell>
          <cell r="U36" t="str">
            <v>－</v>
          </cell>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E37" t="str">
            <v/>
          </cell>
          <cell r="F37" t="str">
            <v/>
          </cell>
          <cell r="U37" t="str">
            <v>－</v>
          </cell>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E38" t="str">
            <v/>
          </cell>
          <cell r="F38" t="str">
            <v/>
          </cell>
          <cell r="U38" t="str">
            <v>－</v>
          </cell>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E39" t="str">
            <v/>
          </cell>
          <cell r="F39" t="str">
            <v/>
          </cell>
          <cell r="U39" t="str">
            <v>－</v>
          </cell>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E40" t="str">
            <v/>
          </cell>
          <cell r="F40" t="str">
            <v/>
          </cell>
          <cell r="U40" t="str">
            <v>－</v>
          </cell>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E41" t="str">
            <v/>
          </cell>
          <cell r="F41" t="str">
            <v/>
          </cell>
          <cell r="U41" t="str">
            <v>－</v>
          </cell>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E42" t="str">
            <v/>
          </cell>
          <cell r="F42" t="str">
            <v/>
          </cell>
          <cell r="U42" t="str">
            <v>－</v>
          </cell>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E43" t="str">
            <v/>
          </cell>
          <cell r="F43" t="str">
            <v/>
          </cell>
          <cell r="U43" t="str">
            <v>－</v>
          </cell>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E44" t="str">
            <v/>
          </cell>
          <cell r="F44" t="str">
            <v/>
          </cell>
          <cell r="U44" t="str">
            <v>－</v>
          </cell>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E45" t="str">
            <v/>
          </cell>
          <cell r="F45" t="str">
            <v/>
          </cell>
          <cell r="U45" t="str">
            <v>－</v>
          </cell>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E46" t="str">
            <v/>
          </cell>
          <cell r="F46" t="str">
            <v/>
          </cell>
          <cell r="U46" t="str">
            <v>－</v>
          </cell>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E47" t="str">
            <v/>
          </cell>
          <cell r="F47" t="str">
            <v/>
          </cell>
          <cell r="U47" t="str">
            <v>－</v>
          </cell>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E48" t="str">
            <v/>
          </cell>
          <cell r="F48" t="str">
            <v/>
          </cell>
          <cell r="U48" t="str">
            <v>－</v>
          </cell>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E49" t="str">
            <v/>
          </cell>
          <cell r="F49" t="str">
            <v/>
          </cell>
          <cell r="U49" t="str">
            <v>－</v>
          </cell>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E50" t="str">
            <v/>
          </cell>
          <cell r="F50" t="str">
            <v/>
          </cell>
          <cell r="U50" t="str">
            <v>－</v>
          </cell>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E51" t="str">
            <v/>
          </cell>
          <cell r="F51" t="str">
            <v/>
          </cell>
          <cell r="U51" t="str">
            <v>－</v>
          </cell>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E52" t="str">
            <v/>
          </cell>
          <cell r="F52" t="str">
            <v/>
          </cell>
          <cell r="U52" t="str">
            <v>－</v>
          </cell>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E53" t="str">
            <v/>
          </cell>
          <cell r="F53" t="str">
            <v/>
          </cell>
          <cell r="U53" t="str">
            <v>－</v>
          </cell>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E54" t="str">
            <v/>
          </cell>
          <cell r="F54" t="str">
            <v/>
          </cell>
          <cell r="U54" t="str">
            <v>－</v>
          </cell>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E55" t="str">
            <v/>
          </cell>
          <cell r="F55" t="str">
            <v/>
          </cell>
          <cell r="U55" t="str">
            <v>－</v>
          </cell>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E56" t="str">
            <v/>
          </cell>
          <cell r="F56" t="str">
            <v/>
          </cell>
          <cell r="U56" t="str">
            <v>－</v>
          </cell>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E57" t="str">
            <v/>
          </cell>
          <cell r="F57" t="str">
            <v/>
          </cell>
          <cell r="U57" t="str">
            <v>－</v>
          </cell>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E58" t="str">
            <v/>
          </cell>
          <cell r="F58" t="str">
            <v/>
          </cell>
          <cell r="U58" t="str">
            <v>－</v>
          </cell>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E59" t="str">
            <v/>
          </cell>
          <cell r="F59" t="str">
            <v/>
          </cell>
          <cell r="U59" t="str">
            <v>－</v>
          </cell>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E60" t="str">
            <v/>
          </cell>
          <cell r="F60" t="str">
            <v/>
          </cell>
          <cell r="U60" t="str">
            <v>－</v>
          </cell>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E61" t="str">
            <v/>
          </cell>
          <cell r="F61" t="str">
            <v/>
          </cell>
          <cell r="U61" t="str">
            <v>－</v>
          </cell>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E62" t="str">
            <v/>
          </cell>
          <cell r="F62" t="str">
            <v/>
          </cell>
          <cell r="U62" t="str">
            <v>－</v>
          </cell>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E63" t="str">
            <v/>
          </cell>
          <cell r="F63" t="str">
            <v/>
          </cell>
          <cell r="U63" t="str">
            <v>－</v>
          </cell>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E64" t="str">
            <v/>
          </cell>
          <cell r="F64" t="str">
            <v/>
          </cell>
          <cell r="U64" t="str">
            <v>－</v>
          </cell>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E65" t="str">
            <v/>
          </cell>
          <cell r="F65" t="str">
            <v/>
          </cell>
          <cell r="U65" t="str">
            <v>－</v>
          </cell>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E66" t="str">
            <v/>
          </cell>
          <cell r="F66" t="str">
            <v/>
          </cell>
          <cell r="U66" t="str">
            <v>－</v>
          </cell>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E67" t="str">
            <v/>
          </cell>
          <cell r="F67" t="str">
            <v/>
          </cell>
          <cell r="U67" t="str">
            <v>－</v>
          </cell>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E68" t="str">
            <v/>
          </cell>
          <cell r="F68" t="str">
            <v/>
          </cell>
          <cell r="U68" t="str">
            <v>－</v>
          </cell>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E69" t="str">
            <v/>
          </cell>
          <cell r="F69" t="str">
            <v/>
          </cell>
          <cell r="U69" t="str">
            <v>－</v>
          </cell>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E70" t="str">
            <v/>
          </cell>
          <cell r="F70" t="str">
            <v/>
          </cell>
          <cell r="U70" t="str">
            <v>－</v>
          </cell>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E71" t="str">
            <v/>
          </cell>
          <cell r="F71" t="str">
            <v/>
          </cell>
          <cell r="U71" t="str">
            <v>－</v>
          </cell>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E72" t="str">
            <v/>
          </cell>
          <cell r="F72" t="str">
            <v/>
          </cell>
          <cell r="U72" t="str">
            <v>－</v>
          </cell>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E73" t="str">
            <v/>
          </cell>
          <cell r="F73" t="str">
            <v/>
          </cell>
          <cell r="U73" t="str">
            <v>－</v>
          </cell>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E74" t="str">
            <v/>
          </cell>
          <cell r="F74" t="str">
            <v/>
          </cell>
          <cell r="U74" t="str">
            <v>－</v>
          </cell>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E75" t="str">
            <v/>
          </cell>
          <cell r="F75" t="str">
            <v/>
          </cell>
          <cell r="U75" t="str">
            <v>－</v>
          </cell>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E76" t="str">
            <v/>
          </cell>
          <cell r="F76" t="str">
            <v/>
          </cell>
          <cell r="U76" t="str">
            <v>－</v>
          </cell>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E77" t="str">
            <v/>
          </cell>
          <cell r="F77" t="str">
            <v/>
          </cell>
          <cell r="U77" t="str">
            <v>－</v>
          </cell>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E78" t="str">
            <v/>
          </cell>
          <cell r="F78" t="str">
            <v/>
          </cell>
          <cell r="U78" t="str">
            <v>－</v>
          </cell>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E79" t="str">
            <v/>
          </cell>
          <cell r="F79" t="str">
            <v/>
          </cell>
          <cell r="U79" t="str">
            <v>－</v>
          </cell>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E80" t="str">
            <v/>
          </cell>
          <cell r="F80" t="str">
            <v/>
          </cell>
          <cell r="U80" t="str">
            <v>－</v>
          </cell>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E81" t="str">
            <v/>
          </cell>
          <cell r="F81" t="str">
            <v/>
          </cell>
          <cell r="U81" t="str">
            <v>－</v>
          </cell>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E82" t="str">
            <v/>
          </cell>
          <cell r="F82" t="str">
            <v/>
          </cell>
          <cell r="U82" t="str">
            <v>－</v>
          </cell>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E83" t="str">
            <v/>
          </cell>
          <cell r="F83" t="str">
            <v/>
          </cell>
          <cell r="U83" t="str">
            <v>－</v>
          </cell>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E84" t="str">
            <v/>
          </cell>
          <cell r="F84" t="str">
            <v/>
          </cell>
          <cell r="U84" t="str">
            <v>－</v>
          </cell>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E85" t="str">
            <v/>
          </cell>
          <cell r="F85" t="str">
            <v/>
          </cell>
          <cell r="U85" t="str">
            <v>－</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E86" t="str">
            <v/>
          </cell>
          <cell r="F86" t="str">
            <v/>
          </cell>
          <cell r="U86" t="str">
            <v>－</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E87" t="str">
            <v/>
          </cell>
          <cell r="F87" t="str">
            <v/>
          </cell>
          <cell r="U87" t="str">
            <v>－</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E88" t="str">
            <v/>
          </cell>
          <cell r="F88" t="str">
            <v/>
          </cell>
          <cell r="U88" t="str">
            <v>－</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E89" t="str">
            <v/>
          </cell>
          <cell r="F89" t="str">
            <v/>
          </cell>
          <cell r="U89" t="str">
            <v>－</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E90" t="str">
            <v/>
          </cell>
          <cell r="F90" t="str">
            <v/>
          </cell>
          <cell r="U90" t="str">
            <v>－</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E91" t="str">
            <v/>
          </cell>
          <cell r="F91" t="str">
            <v/>
          </cell>
          <cell r="U91" t="str">
            <v>－</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E92" t="str">
            <v/>
          </cell>
          <cell r="F92" t="str">
            <v/>
          </cell>
          <cell r="U92" t="str">
            <v>－</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E93" t="str">
            <v/>
          </cell>
          <cell r="F93" t="str">
            <v/>
          </cell>
          <cell r="U93" t="str">
            <v>－</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E94" t="str">
            <v/>
          </cell>
          <cell r="F94" t="str">
            <v/>
          </cell>
          <cell r="U94" t="str">
            <v>－</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E95" t="str">
            <v/>
          </cell>
          <cell r="F95" t="str">
            <v/>
          </cell>
          <cell r="U95" t="str">
            <v>－</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E96" t="str">
            <v/>
          </cell>
          <cell r="F96" t="str">
            <v/>
          </cell>
          <cell r="U96" t="str">
            <v>－</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E97" t="str">
            <v/>
          </cell>
          <cell r="F97" t="str">
            <v/>
          </cell>
          <cell r="U97" t="str">
            <v>－</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E98" t="str">
            <v/>
          </cell>
          <cell r="F98" t="str">
            <v/>
          </cell>
          <cell r="U98" t="str">
            <v>－</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E99" t="str">
            <v/>
          </cell>
          <cell r="F99" t="str">
            <v/>
          </cell>
          <cell r="U99" t="str">
            <v>－</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E100" t="str">
            <v/>
          </cell>
          <cell r="F100" t="str">
            <v/>
          </cell>
          <cell r="U100" t="str">
            <v>－</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E101" t="str">
            <v/>
          </cell>
          <cell r="F101" t="str">
            <v/>
          </cell>
          <cell r="U101" t="str">
            <v>－</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E102" t="str">
            <v/>
          </cell>
          <cell r="F102" t="str">
            <v/>
          </cell>
          <cell r="U102" t="str">
            <v>－</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E103" t="str">
            <v/>
          </cell>
          <cell r="F103" t="str">
            <v/>
          </cell>
          <cell r="U103" t="str">
            <v>－</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E104" t="str">
            <v/>
          </cell>
          <cell r="F104" t="str">
            <v/>
          </cell>
          <cell r="U104" t="str">
            <v>－</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E105" t="str">
            <v/>
          </cell>
          <cell r="F105" t="str">
            <v/>
          </cell>
          <cell r="U105" t="str">
            <v>－</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E106" t="str">
            <v/>
          </cell>
          <cell r="F106" t="str">
            <v/>
          </cell>
          <cell r="U106" t="str">
            <v>－</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E107" t="str">
            <v/>
          </cell>
          <cell r="F107" t="str">
            <v/>
          </cell>
          <cell r="U107" t="str">
            <v>－</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E108" t="str">
            <v/>
          </cell>
          <cell r="F108" t="str">
            <v/>
          </cell>
          <cell r="U108" t="str">
            <v>－</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E109" t="str">
            <v/>
          </cell>
          <cell r="F109" t="str">
            <v/>
          </cell>
          <cell r="U109" t="str">
            <v>－</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E110" t="str">
            <v/>
          </cell>
          <cell r="F110" t="str">
            <v/>
          </cell>
          <cell r="U110" t="str">
            <v>－</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E111" t="str">
            <v/>
          </cell>
          <cell r="F111" t="str">
            <v/>
          </cell>
          <cell r="U111" t="str">
            <v>－</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E112" t="str">
            <v/>
          </cell>
          <cell r="F112" t="str">
            <v/>
          </cell>
          <cell r="U112" t="str">
            <v>－</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E113" t="str">
            <v/>
          </cell>
          <cell r="F113" t="str">
            <v/>
          </cell>
          <cell r="U113" t="str">
            <v>－</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E114" t="str">
            <v/>
          </cell>
          <cell r="F114" t="str">
            <v/>
          </cell>
          <cell r="U114" t="str">
            <v>－</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E115" t="str">
            <v/>
          </cell>
          <cell r="F115" t="str">
            <v/>
          </cell>
          <cell r="U115" t="str">
            <v>－</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E116" t="str">
            <v/>
          </cell>
          <cell r="F116" t="str">
            <v/>
          </cell>
          <cell r="U116" t="str">
            <v>－</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E117" t="str">
            <v/>
          </cell>
          <cell r="F117" t="str">
            <v/>
          </cell>
          <cell r="U117" t="str">
            <v>－</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E118" t="str">
            <v/>
          </cell>
          <cell r="F118" t="str">
            <v/>
          </cell>
          <cell r="U118" t="str">
            <v>－</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E119" t="str">
            <v/>
          </cell>
          <cell r="F119" t="str">
            <v/>
          </cell>
          <cell r="U119" t="str">
            <v>－</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E120" t="str">
            <v/>
          </cell>
          <cell r="F120" t="str">
            <v/>
          </cell>
          <cell r="U120" t="str">
            <v>－</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E121" t="str">
            <v/>
          </cell>
          <cell r="F121" t="str">
            <v/>
          </cell>
          <cell r="U121" t="str">
            <v>－</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E122" t="str">
            <v/>
          </cell>
          <cell r="F122" t="str">
            <v/>
          </cell>
          <cell r="U122" t="str">
            <v>－</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E123" t="str">
            <v/>
          </cell>
          <cell r="F123" t="str">
            <v/>
          </cell>
          <cell r="U123" t="str">
            <v>－</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E124" t="str">
            <v/>
          </cell>
          <cell r="F124" t="str">
            <v/>
          </cell>
          <cell r="U124" t="str">
            <v>－</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E125" t="str">
            <v/>
          </cell>
          <cell r="F125" t="str">
            <v/>
          </cell>
          <cell r="U125" t="str">
            <v>－</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E126" t="str">
            <v/>
          </cell>
          <cell r="F126" t="str">
            <v/>
          </cell>
          <cell r="U126" t="str">
            <v>－</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E127" t="str">
            <v/>
          </cell>
          <cell r="F127" t="str">
            <v/>
          </cell>
          <cell r="U127" t="str">
            <v>－</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E128" t="str">
            <v/>
          </cell>
          <cell r="F128" t="str">
            <v/>
          </cell>
          <cell r="U128" t="str">
            <v>－</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E129" t="str">
            <v/>
          </cell>
          <cell r="F129" t="str">
            <v/>
          </cell>
          <cell r="U129" t="str">
            <v>－</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E130" t="str">
            <v/>
          </cell>
          <cell r="F130" t="str">
            <v/>
          </cell>
          <cell r="U130" t="str">
            <v>－</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E131" t="str">
            <v/>
          </cell>
          <cell r="F131" t="str">
            <v/>
          </cell>
          <cell r="U131" t="str">
            <v>－</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E132" t="str">
            <v/>
          </cell>
          <cell r="F132" t="str">
            <v/>
          </cell>
          <cell r="U132" t="str">
            <v>－</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E133" t="str">
            <v/>
          </cell>
          <cell r="F133" t="str">
            <v/>
          </cell>
          <cell r="U133" t="str">
            <v>－</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E134" t="str">
            <v/>
          </cell>
          <cell r="F134" t="str">
            <v/>
          </cell>
          <cell r="U134" t="str">
            <v>－</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E135" t="str">
            <v/>
          </cell>
          <cell r="F135" t="str">
            <v/>
          </cell>
          <cell r="U135" t="str">
            <v>－</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E136" t="str">
            <v/>
          </cell>
          <cell r="F136" t="str">
            <v/>
          </cell>
          <cell r="U136" t="str">
            <v>－</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E137" t="str">
            <v/>
          </cell>
          <cell r="F137" t="str">
            <v/>
          </cell>
          <cell r="U137" t="str">
            <v>－</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E138" t="str">
            <v/>
          </cell>
          <cell r="F138" t="str">
            <v/>
          </cell>
          <cell r="U138" t="str">
            <v>－</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E139" t="str">
            <v/>
          </cell>
          <cell r="F139" t="str">
            <v/>
          </cell>
          <cell r="U139" t="str">
            <v>－</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E140" t="str">
            <v/>
          </cell>
          <cell r="F140" t="str">
            <v/>
          </cell>
          <cell r="U140" t="str">
            <v>－</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E141" t="str">
            <v/>
          </cell>
          <cell r="F141" t="str">
            <v/>
          </cell>
          <cell r="U141" t="str">
            <v>－</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E142" t="str">
            <v/>
          </cell>
          <cell r="F142" t="str">
            <v/>
          </cell>
          <cell r="U142" t="str">
            <v>－</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E143" t="str">
            <v/>
          </cell>
          <cell r="F143" t="str">
            <v/>
          </cell>
          <cell r="U143" t="str">
            <v>－</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E144" t="str">
            <v/>
          </cell>
          <cell r="F144" t="str">
            <v/>
          </cell>
          <cell r="U144" t="str">
            <v>－</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E145" t="str">
            <v/>
          </cell>
          <cell r="F145" t="str">
            <v/>
          </cell>
          <cell r="U145" t="str">
            <v>－</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E146" t="str">
            <v/>
          </cell>
          <cell r="F146" t="str">
            <v/>
          </cell>
          <cell r="U146" t="str">
            <v>－</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E147" t="str">
            <v/>
          </cell>
          <cell r="F147" t="str">
            <v/>
          </cell>
          <cell r="U147" t="str">
            <v>－</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E148" t="str">
            <v/>
          </cell>
          <cell r="F148" t="str">
            <v/>
          </cell>
          <cell r="U148" t="str">
            <v>－</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E149" t="str">
            <v/>
          </cell>
          <cell r="F149" t="str">
            <v/>
          </cell>
          <cell r="U149" t="str">
            <v>－</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E150" t="str">
            <v/>
          </cell>
          <cell r="F150" t="str">
            <v/>
          </cell>
          <cell r="U150" t="str">
            <v>－</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E151" t="str">
            <v/>
          </cell>
          <cell r="F151" t="str">
            <v/>
          </cell>
          <cell r="U151" t="str">
            <v>－</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E152" t="str">
            <v/>
          </cell>
          <cell r="F152" t="str">
            <v/>
          </cell>
          <cell r="U152" t="str">
            <v>－</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E153" t="str">
            <v/>
          </cell>
          <cell r="F153" t="str">
            <v/>
          </cell>
          <cell r="U153" t="str">
            <v>－</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E154" t="str">
            <v/>
          </cell>
          <cell r="F154" t="str">
            <v/>
          </cell>
          <cell r="U154" t="str">
            <v>－</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E155" t="str">
            <v/>
          </cell>
          <cell r="F155" t="str">
            <v/>
          </cell>
          <cell r="U155" t="str">
            <v>－</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E156" t="str">
            <v/>
          </cell>
          <cell r="F156" t="str">
            <v/>
          </cell>
          <cell r="U156" t="str">
            <v>－</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E157" t="str">
            <v/>
          </cell>
          <cell r="F157" t="str">
            <v/>
          </cell>
          <cell r="U157" t="str">
            <v>－</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E158" t="str">
            <v/>
          </cell>
          <cell r="F158" t="str">
            <v/>
          </cell>
          <cell r="U158" t="str">
            <v>－</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E159" t="str">
            <v/>
          </cell>
          <cell r="F159" t="str">
            <v/>
          </cell>
          <cell r="U159" t="str">
            <v>－</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E160" t="str">
            <v/>
          </cell>
          <cell r="F160" t="str">
            <v/>
          </cell>
          <cell r="U160" t="str">
            <v>－</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E161" t="str">
            <v/>
          </cell>
          <cell r="F161" t="str">
            <v/>
          </cell>
          <cell r="U161" t="str">
            <v>－</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E162" t="str">
            <v/>
          </cell>
          <cell r="F162" t="str">
            <v/>
          </cell>
          <cell r="U162" t="str">
            <v>－</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E163" t="str">
            <v/>
          </cell>
          <cell r="F163" t="str">
            <v/>
          </cell>
          <cell r="U163" t="str">
            <v>－</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E164" t="str">
            <v/>
          </cell>
          <cell r="F164" t="str">
            <v/>
          </cell>
          <cell r="U164" t="str">
            <v>－</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E165" t="str">
            <v/>
          </cell>
          <cell r="F165" t="str">
            <v/>
          </cell>
          <cell r="U165" t="str">
            <v>－</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E166" t="str">
            <v/>
          </cell>
          <cell r="F166" t="str">
            <v/>
          </cell>
          <cell r="U166" t="str">
            <v>－</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E167" t="str">
            <v/>
          </cell>
          <cell r="F167" t="str">
            <v/>
          </cell>
          <cell r="U167" t="str">
            <v>－</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E168" t="str">
            <v/>
          </cell>
          <cell r="F168" t="str">
            <v/>
          </cell>
          <cell r="U168" t="str">
            <v>－</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E169" t="str">
            <v/>
          </cell>
          <cell r="F169" t="str">
            <v/>
          </cell>
          <cell r="U169" t="str">
            <v>－</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E170" t="str">
            <v/>
          </cell>
          <cell r="F170" t="str">
            <v/>
          </cell>
          <cell r="U170" t="str">
            <v>－</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E171" t="str">
            <v/>
          </cell>
          <cell r="F171" t="str">
            <v/>
          </cell>
          <cell r="U171" t="str">
            <v>－</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E172" t="str">
            <v/>
          </cell>
          <cell r="F172" t="str">
            <v/>
          </cell>
          <cell r="U172" t="str">
            <v>－</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E173" t="str">
            <v/>
          </cell>
          <cell r="F173" t="str">
            <v/>
          </cell>
          <cell r="U173" t="str">
            <v>－</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E174" t="str">
            <v/>
          </cell>
          <cell r="F174" t="str">
            <v/>
          </cell>
          <cell r="U174" t="str">
            <v>－</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E175" t="str">
            <v/>
          </cell>
          <cell r="F175" t="str">
            <v/>
          </cell>
          <cell r="U175" t="str">
            <v>－</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E176" t="str">
            <v/>
          </cell>
          <cell r="F176" t="str">
            <v/>
          </cell>
          <cell r="U176" t="str">
            <v>－</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E177" t="str">
            <v/>
          </cell>
          <cell r="F177" t="str">
            <v/>
          </cell>
          <cell r="U177" t="str">
            <v>－</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E178" t="str">
            <v/>
          </cell>
          <cell r="F178" t="str">
            <v/>
          </cell>
          <cell r="U178" t="str">
            <v>－</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E179" t="str">
            <v/>
          </cell>
          <cell r="F179" t="str">
            <v/>
          </cell>
          <cell r="U179" t="str">
            <v>－</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E180" t="str">
            <v/>
          </cell>
          <cell r="F180" t="str">
            <v/>
          </cell>
          <cell r="U180" t="str">
            <v>－</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E181" t="str">
            <v/>
          </cell>
          <cell r="F181" t="str">
            <v/>
          </cell>
          <cell r="U181" t="str">
            <v>－</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E182" t="str">
            <v/>
          </cell>
          <cell r="F182" t="str">
            <v/>
          </cell>
          <cell r="U182" t="str">
            <v>－</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E183" t="str">
            <v/>
          </cell>
          <cell r="F183" t="str">
            <v/>
          </cell>
          <cell r="U183" t="str">
            <v>－</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E184" t="str">
            <v/>
          </cell>
          <cell r="F184" t="str">
            <v/>
          </cell>
          <cell r="U184" t="str">
            <v>－</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E185" t="str">
            <v/>
          </cell>
          <cell r="F185" t="str">
            <v/>
          </cell>
          <cell r="U185" t="str">
            <v>－</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E186" t="str">
            <v/>
          </cell>
          <cell r="F186" t="str">
            <v/>
          </cell>
          <cell r="U186" t="str">
            <v>－</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E187" t="str">
            <v/>
          </cell>
          <cell r="F187" t="str">
            <v/>
          </cell>
          <cell r="U187" t="str">
            <v>－</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E188" t="str">
            <v/>
          </cell>
          <cell r="F188" t="str">
            <v/>
          </cell>
          <cell r="U188" t="str">
            <v>－</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E189" t="str">
            <v/>
          </cell>
          <cell r="F189" t="str">
            <v/>
          </cell>
          <cell r="U189" t="str">
            <v>－</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E190" t="str">
            <v/>
          </cell>
          <cell r="F190" t="str">
            <v/>
          </cell>
          <cell r="U190" t="str">
            <v>－</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E191" t="str">
            <v/>
          </cell>
          <cell r="F191" t="str">
            <v/>
          </cell>
          <cell r="U191" t="str">
            <v>－</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E192" t="str">
            <v/>
          </cell>
          <cell r="F192" t="str">
            <v/>
          </cell>
          <cell r="U192" t="str">
            <v>－</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E193" t="str">
            <v/>
          </cell>
          <cell r="F193" t="str">
            <v/>
          </cell>
          <cell r="U193" t="str">
            <v>－</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E194" t="str">
            <v/>
          </cell>
          <cell r="F194" t="str">
            <v/>
          </cell>
          <cell r="U194" t="str">
            <v>－</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E195" t="str">
            <v/>
          </cell>
          <cell r="F195" t="str">
            <v/>
          </cell>
          <cell r="U195" t="str">
            <v>－</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E196" t="str">
            <v/>
          </cell>
          <cell r="F196" t="str">
            <v/>
          </cell>
          <cell r="U196" t="str">
            <v>－</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E197" t="str">
            <v/>
          </cell>
          <cell r="F197" t="str">
            <v/>
          </cell>
          <cell r="U197" t="str">
            <v>－</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E198" t="str">
            <v/>
          </cell>
          <cell r="F198" t="str">
            <v/>
          </cell>
          <cell r="U198" t="str">
            <v>－</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E199" t="str">
            <v/>
          </cell>
          <cell r="F199" t="str">
            <v/>
          </cell>
          <cell r="U199" t="str">
            <v>－</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E200" t="str">
            <v/>
          </cell>
          <cell r="F200" t="str">
            <v/>
          </cell>
          <cell r="U200" t="str">
            <v>－</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E201" t="str">
            <v/>
          </cell>
          <cell r="F201" t="str">
            <v/>
          </cell>
          <cell r="U201" t="str">
            <v>－</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E202" t="str">
            <v/>
          </cell>
          <cell r="F202" t="str">
            <v/>
          </cell>
          <cell r="U202" t="str">
            <v>－</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E203" t="str">
            <v/>
          </cell>
          <cell r="F203" t="str">
            <v/>
          </cell>
          <cell r="U203" t="str">
            <v>－</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E204" t="str">
            <v/>
          </cell>
          <cell r="F204" t="str">
            <v/>
          </cell>
          <cell r="U204" t="str">
            <v>－</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E205" t="str">
            <v/>
          </cell>
          <cell r="F205" t="str">
            <v/>
          </cell>
          <cell r="U205" t="str">
            <v>－</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E206" t="str">
            <v/>
          </cell>
          <cell r="F206" t="str">
            <v/>
          </cell>
          <cell r="U206" t="str">
            <v>－</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E207" t="str">
            <v/>
          </cell>
          <cell r="F207" t="str">
            <v/>
          </cell>
          <cell r="U207" t="str">
            <v>－</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E208" t="str">
            <v/>
          </cell>
          <cell r="F208" t="str">
            <v/>
          </cell>
          <cell r="U208" t="str">
            <v>－</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E209" t="str">
            <v/>
          </cell>
          <cell r="F209" t="str">
            <v/>
          </cell>
          <cell r="U209" t="str">
            <v>－</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E210" t="str">
            <v/>
          </cell>
          <cell r="F210" t="str">
            <v/>
          </cell>
          <cell r="U210" t="str">
            <v>－</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E211" t="str">
            <v/>
          </cell>
          <cell r="F211" t="str">
            <v/>
          </cell>
          <cell r="U211" t="str">
            <v>－</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E212" t="str">
            <v/>
          </cell>
          <cell r="F212" t="str">
            <v/>
          </cell>
          <cell r="U212" t="str">
            <v>－</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E213" t="str">
            <v/>
          </cell>
          <cell r="F213" t="str">
            <v/>
          </cell>
          <cell r="U213" t="str">
            <v>－</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E214" t="str">
            <v/>
          </cell>
          <cell r="F214" t="str">
            <v/>
          </cell>
          <cell r="U214" t="str">
            <v>－</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E215" t="str">
            <v/>
          </cell>
          <cell r="F215" t="str">
            <v/>
          </cell>
          <cell r="U215" t="str">
            <v>－</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E216" t="str">
            <v/>
          </cell>
          <cell r="F216" t="str">
            <v/>
          </cell>
          <cell r="U216" t="str">
            <v>－</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E217" t="str">
            <v/>
          </cell>
          <cell r="F217" t="str">
            <v/>
          </cell>
          <cell r="U217" t="str">
            <v>－</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E218" t="str">
            <v/>
          </cell>
          <cell r="F218" t="str">
            <v/>
          </cell>
          <cell r="U218" t="str">
            <v>－</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E219" t="str">
            <v/>
          </cell>
          <cell r="F219" t="str">
            <v/>
          </cell>
          <cell r="U219" t="str">
            <v>－</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E220" t="str">
            <v/>
          </cell>
          <cell r="F220" t="str">
            <v/>
          </cell>
          <cell r="U220" t="str">
            <v>－</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E221" t="str">
            <v/>
          </cell>
          <cell r="F221" t="str">
            <v/>
          </cell>
          <cell r="U221" t="str">
            <v>－</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E222" t="str">
            <v/>
          </cell>
          <cell r="F222" t="str">
            <v/>
          </cell>
          <cell r="U222" t="str">
            <v>－</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E223" t="str">
            <v/>
          </cell>
          <cell r="F223" t="str">
            <v/>
          </cell>
          <cell r="U223" t="str">
            <v>－</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E224" t="str">
            <v/>
          </cell>
          <cell r="F224" t="str">
            <v/>
          </cell>
          <cell r="U224" t="str">
            <v>－</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E225" t="str">
            <v/>
          </cell>
          <cell r="F225" t="str">
            <v/>
          </cell>
          <cell r="U225" t="str">
            <v>－</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E226" t="str">
            <v/>
          </cell>
          <cell r="F226" t="str">
            <v/>
          </cell>
          <cell r="U226" t="str">
            <v>－</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E227" t="str">
            <v/>
          </cell>
          <cell r="F227" t="str">
            <v/>
          </cell>
          <cell r="U227" t="str">
            <v>－</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E228" t="str">
            <v/>
          </cell>
          <cell r="F228" t="str">
            <v/>
          </cell>
          <cell r="U228" t="str">
            <v>－</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E229" t="str">
            <v/>
          </cell>
          <cell r="F229" t="str">
            <v/>
          </cell>
          <cell r="U229" t="str">
            <v>－</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E230" t="str">
            <v/>
          </cell>
          <cell r="F230" t="str">
            <v/>
          </cell>
          <cell r="U230" t="str">
            <v>－</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E231" t="str">
            <v/>
          </cell>
          <cell r="F231" t="str">
            <v/>
          </cell>
          <cell r="U231" t="str">
            <v>－</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E232" t="str">
            <v/>
          </cell>
          <cell r="F232" t="str">
            <v/>
          </cell>
          <cell r="U232" t="str">
            <v>－</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E233" t="str">
            <v/>
          </cell>
          <cell r="F233" t="str">
            <v/>
          </cell>
          <cell r="U233" t="str">
            <v>－</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E234" t="str">
            <v/>
          </cell>
          <cell r="F234" t="str">
            <v/>
          </cell>
          <cell r="U234" t="str">
            <v>－</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E235" t="str">
            <v/>
          </cell>
          <cell r="F235" t="str">
            <v/>
          </cell>
          <cell r="U235" t="str">
            <v>－</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E236" t="str">
            <v/>
          </cell>
          <cell r="F236" t="str">
            <v/>
          </cell>
          <cell r="U236" t="str">
            <v>－</v>
          </cell>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E237" t="str">
            <v/>
          </cell>
          <cell r="F237" t="str">
            <v/>
          </cell>
          <cell r="U237" t="str">
            <v>－</v>
          </cell>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E238" t="str">
            <v/>
          </cell>
          <cell r="F238" t="str">
            <v/>
          </cell>
          <cell r="U238" t="str">
            <v>－</v>
          </cell>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E239" t="str">
            <v/>
          </cell>
          <cell r="F239" t="str">
            <v/>
          </cell>
          <cell r="U239" t="str">
            <v>－</v>
          </cell>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E240" t="str">
            <v/>
          </cell>
          <cell r="F240" t="str">
            <v/>
          </cell>
          <cell r="U240" t="str">
            <v>－</v>
          </cell>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E241" t="str">
            <v/>
          </cell>
          <cell r="F241" t="str">
            <v/>
          </cell>
          <cell r="U241" t="str">
            <v>－</v>
          </cell>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E242" t="str">
            <v/>
          </cell>
          <cell r="F242" t="str">
            <v/>
          </cell>
          <cell r="U242" t="str">
            <v>－</v>
          </cell>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E243" t="str">
            <v/>
          </cell>
          <cell r="F243" t="str">
            <v/>
          </cell>
          <cell r="U243" t="str">
            <v>－</v>
          </cell>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E244" t="str">
            <v/>
          </cell>
          <cell r="F244" t="str">
            <v/>
          </cell>
          <cell r="U244" t="str">
            <v>－</v>
          </cell>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E245" t="str">
            <v/>
          </cell>
          <cell r="F245" t="str">
            <v/>
          </cell>
          <cell r="U245" t="str">
            <v>－</v>
          </cell>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E246" t="str">
            <v/>
          </cell>
          <cell r="F246" t="str">
            <v/>
          </cell>
          <cell r="U246" t="str">
            <v>－</v>
          </cell>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E247" t="str">
            <v/>
          </cell>
          <cell r="F247" t="str">
            <v/>
          </cell>
          <cell r="U247" t="str">
            <v>－</v>
          </cell>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E248" t="str">
            <v/>
          </cell>
          <cell r="F248" t="str">
            <v/>
          </cell>
          <cell r="U248" t="str">
            <v>－</v>
          </cell>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E249" t="str">
            <v/>
          </cell>
          <cell r="F249" t="str">
            <v/>
          </cell>
          <cell r="U249" t="str">
            <v>－</v>
          </cell>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E250" t="str">
            <v/>
          </cell>
          <cell r="F250" t="str">
            <v/>
          </cell>
          <cell r="U250" t="str">
            <v>－</v>
          </cell>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sheetData>
      <sheetData sheetId="1"/>
      <sheetData sheetId="2"/>
      <sheetData sheetId="3"/>
      <sheetData sheetId="4" refreshError="1"/>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topLeftCell="B1" zoomScale="85" zoomScaleNormal="85" zoomScaleSheetLayoutView="80" workbookViewId="0">
      <selection activeCell="B1" sqref="B1:N1"/>
    </sheetView>
  </sheetViews>
  <sheetFormatPr defaultColWidth="9" defaultRowHeight="11.25"/>
  <cols>
    <col min="1" max="1" width="7.25" style="2" hidden="1" customWidth="1"/>
    <col min="2" max="2" width="30.625" style="1" customWidth="1"/>
    <col min="3" max="3" width="23.625" style="2" customWidth="1"/>
    <col min="4" max="4" width="14.375" style="2" customWidth="1"/>
    <col min="5" max="5" width="23.625" style="1" customWidth="1"/>
    <col min="6" max="6" width="14.625" style="1" customWidth="1"/>
    <col min="7" max="7" width="13.375" style="1" customWidth="1"/>
    <col min="8" max="8" width="13.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customWidth="1"/>
    <col min="16" max="16384" width="9" style="1"/>
  </cols>
  <sheetData>
    <row r="1" spans="1:16" ht="27.75" customHeight="1">
      <c r="A1" s="28"/>
      <c r="B1" s="31" t="s">
        <v>0</v>
      </c>
      <c r="C1" s="32"/>
      <c r="D1" s="32"/>
      <c r="E1" s="32"/>
      <c r="F1" s="32"/>
      <c r="G1" s="32"/>
      <c r="H1" s="33"/>
      <c r="I1" s="32"/>
      <c r="J1" s="32"/>
      <c r="K1" s="32"/>
      <c r="L1" s="32"/>
      <c r="M1" s="32"/>
      <c r="N1" s="32"/>
    </row>
    <row r="2" spans="1:16">
      <c r="A2" s="29"/>
    </row>
    <row r="3" spans="1:16">
      <c r="A3" s="29"/>
      <c r="B3" s="6"/>
      <c r="N3" s="7"/>
    </row>
    <row r="4" spans="1:16" ht="21.95" customHeight="1">
      <c r="A4" s="29"/>
      <c r="B4" s="34" t="s">
        <v>1</v>
      </c>
      <c r="C4" s="34" t="s">
        <v>2</v>
      </c>
      <c r="D4" s="34" t="s">
        <v>3</v>
      </c>
      <c r="E4" s="34" t="s">
        <v>4</v>
      </c>
      <c r="F4" s="26" t="s">
        <v>5</v>
      </c>
      <c r="G4" s="34" t="s">
        <v>6</v>
      </c>
      <c r="H4" s="35" t="s">
        <v>7</v>
      </c>
      <c r="I4" s="34" t="s">
        <v>8</v>
      </c>
      <c r="J4" s="23" t="s">
        <v>9</v>
      </c>
      <c r="K4" s="24" t="s">
        <v>10</v>
      </c>
      <c r="L4" s="25"/>
      <c r="M4" s="25"/>
      <c r="N4" s="26" t="s">
        <v>11</v>
      </c>
    </row>
    <row r="5" spans="1:16" s="10" customFormat="1" ht="36.75" customHeight="1">
      <c r="A5" s="30"/>
      <c r="B5" s="34"/>
      <c r="C5" s="34"/>
      <c r="D5" s="34"/>
      <c r="E5" s="34"/>
      <c r="F5" s="27"/>
      <c r="G5" s="34"/>
      <c r="H5" s="35"/>
      <c r="I5" s="34"/>
      <c r="J5" s="23"/>
      <c r="K5" s="8" t="s">
        <v>12</v>
      </c>
      <c r="L5" s="8" t="s">
        <v>13</v>
      </c>
      <c r="M5" s="9" t="s">
        <v>14</v>
      </c>
      <c r="N5" s="27"/>
    </row>
    <row r="6" spans="1:16" s="10" customFormat="1" ht="60" customHeight="1">
      <c r="A6" s="11">
        <f>IF(MAX([7]令和3年度契約状況調査票!E5:E250)&gt;=ROW()-5,ROW()-5,"")</f>
        <v>1</v>
      </c>
      <c r="B6" s="12" t="s">
        <v>15</v>
      </c>
      <c r="C6" s="13" t="s">
        <v>16</v>
      </c>
      <c r="D6" s="14">
        <v>44445</v>
      </c>
      <c r="E6" s="12" t="s">
        <v>17</v>
      </c>
      <c r="F6" s="15">
        <v>1330001005724</v>
      </c>
      <c r="G6" s="16" t="s">
        <v>18</v>
      </c>
      <c r="H6" s="17" t="s">
        <v>19</v>
      </c>
      <c r="I6" s="18">
        <v>1199000</v>
      </c>
      <c r="J6" s="19" t="s">
        <v>20</v>
      </c>
      <c r="K6" s="20" t="s">
        <v>21</v>
      </c>
      <c r="L6" s="20">
        <v>0</v>
      </c>
      <c r="M6" s="21" t="s">
        <v>21</v>
      </c>
      <c r="N6" s="22">
        <v>0</v>
      </c>
    </row>
    <row r="7" spans="1:16" s="10" customFormat="1" ht="60" customHeight="1">
      <c r="A7" s="11">
        <f>IF(MAX([7]令和3年度契約状況調査票!E6:E251)&gt;=ROW()-5,ROW()-5,"")</f>
        <v>2</v>
      </c>
      <c r="B7" s="12" t="s">
        <v>22</v>
      </c>
      <c r="C7" s="13" t="s">
        <v>16</v>
      </c>
      <c r="D7" s="14">
        <v>44440</v>
      </c>
      <c r="E7" s="12" t="s">
        <v>23</v>
      </c>
      <c r="F7" s="15">
        <v>8010601034867</v>
      </c>
      <c r="G7" s="16" t="s">
        <v>18</v>
      </c>
      <c r="H7" s="17" t="s">
        <v>19</v>
      </c>
      <c r="I7" s="18">
        <v>2909500</v>
      </c>
      <c r="J7" s="19" t="s">
        <v>20</v>
      </c>
      <c r="K7" s="20" t="s">
        <v>21</v>
      </c>
      <c r="L7" s="20">
        <v>0</v>
      </c>
      <c r="M7" s="21" t="s">
        <v>21</v>
      </c>
      <c r="N7" s="22">
        <v>0</v>
      </c>
    </row>
    <row r="8" spans="1:16" s="10" customFormat="1" ht="60" customHeight="1">
      <c r="A8" s="11">
        <f>IF(MAX([7]令和3年度契約状況調査票!E7:E252)&gt;=ROW()-5,ROW()-5,"")</f>
        <v>3</v>
      </c>
      <c r="B8" s="12" t="s">
        <v>24</v>
      </c>
      <c r="C8" s="13" t="s">
        <v>16</v>
      </c>
      <c r="D8" s="14">
        <v>44453</v>
      </c>
      <c r="E8" s="12" t="s">
        <v>25</v>
      </c>
      <c r="F8" s="15">
        <v>9010401052465</v>
      </c>
      <c r="G8" s="16" t="s">
        <v>18</v>
      </c>
      <c r="H8" s="17" t="s">
        <v>19</v>
      </c>
      <c r="I8" s="18">
        <v>1473384</v>
      </c>
      <c r="J8" s="19" t="s">
        <v>20</v>
      </c>
      <c r="K8" s="20" t="s">
        <v>21</v>
      </c>
      <c r="L8" s="20">
        <v>0</v>
      </c>
      <c r="M8" s="21" t="s">
        <v>21</v>
      </c>
      <c r="N8" s="22">
        <v>0</v>
      </c>
    </row>
    <row r="9" spans="1:16" s="10" customFormat="1" ht="60" customHeight="1">
      <c r="A9" s="11">
        <f>IF(MAX([7]令和3年度契約状況調査票!E8:E253)&gt;=ROW()-5,ROW()-5,"")</f>
        <v>4</v>
      </c>
      <c r="B9" s="12" t="s">
        <v>26</v>
      </c>
      <c r="C9" s="13" t="s">
        <v>16</v>
      </c>
      <c r="D9" s="14">
        <v>44466</v>
      </c>
      <c r="E9" s="12" t="s">
        <v>27</v>
      </c>
      <c r="F9" s="15">
        <v>7010401018377</v>
      </c>
      <c r="G9" s="16" t="s">
        <v>18</v>
      </c>
      <c r="H9" s="17" t="s">
        <v>19</v>
      </c>
      <c r="I9" s="18" t="s">
        <v>28</v>
      </c>
      <c r="J9" s="19" t="s">
        <v>20</v>
      </c>
      <c r="K9" s="20" t="s">
        <v>21</v>
      </c>
      <c r="L9" s="20">
        <v>0</v>
      </c>
      <c r="M9" s="21" t="s">
        <v>21</v>
      </c>
      <c r="N9" s="22" t="s">
        <v>29</v>
      </c>
    </row>
    <row r="10" spans="1:16" s="10" customFormat="1" ht="60" customHeight="1">
      <c r="A10" s="11" t="str">
        <f>IF(MAX([7]令和3年度契約状況調査票!E9:E254)&gt;=ROW()-5,ROW()-5,"")</f>
        <v/>
      </c>
      <c r="B10" s="12" t="str">
        <f>IF(A10="","",VLOOKUP(A10,[7]令和3年度契約状況調査票!$E:$AR,5,FALSE))</f>
        <v/>
      </c>
      <c r="C10" s="13" t="str">
        <f>IF(A10="","",VLOOKUP(A10,[7]令和3年度契約状況調査票!$E:$AR,6,FALSE))</f>
        <v/>
      </c>
      <c r="D10" s="14" t="str">
        <f>IF(A10="","",VLOOKUP(A10,[7]令和3年度契約状況調査票!$E:$AR,9,FALSE))</f>
        <v/>
      </c>
      <c r="E10" s="12" t="str">
        <f>IF(A10="","",VLOOKUP(A10,[7]令和3年度契約状況調査票!$E:$AR,10,FALSE))</f>
        <v/>
      </c>
      <c r="F10" s="15" t="str">
        <f>IF(A10="","",VLOOKUP(A10,[7]令和3年度契約状況調査票!$E:$AR,11,FALSE))</f>
        <v/>
      </c>
      <c r="G10" s="16" t="str">
        <f>IF(A10="","",IF(VLOOKUP(A10,[7]令和3年度契約状況調査票!$E:$AR,12,FALSE)="②一般競争入札（総合評価方式）","一般競争入札"&amp;CHAR(10)&amp;"（総合評価方式）","一般競争入札"))</f>
        <v/>
      </c>
      <c r="H10" s="18" t="str">
        <f>IF(A10="","",IF(VLOOKUP(A10,[7]令和3年度契約状況調査票!$E:$AR,14,FALSE)="他官署で調達手続きを実施のため","他官署で調達手続きを実施のため",IF(VLOOKUP(A10,[7]令和3年度契約状況調査票!$E:$AR,21,FALSE)="②同種の他の契約の予定価格を類推されるおそれがあるため公表しない","同種の他の契約の予定価格を類推されるおそれがあるため公表しない",IF(VLOOKUP(A10,[7]令和3年度契約状況調査票!$E:$AR,21,FALSE)="－","－",IF(VLOOKUP(A10,[7]令和3年度契約状況調査票!$E:$AR,7,FALSE)&lt;&gt;"",TEXT(VLOOKUP(A10,[7]令和3年度契約状況調査票!$E:$AR,14,FALSE),"#,##0円")&amp;CHAR(10)&amp;"(A)",VLOOKUP(A10,[7]令和3年度契約状況調査票!$E:$AR,14,FALSE))))))</f>
        <v/>
      </c>
      <c r="I10" s="18" t="str">
        <f>IF(A10="","",VLOOKUP(A10,[7]令和3年度契約状況調査票!$E:$AR,15,FALSE))</f>
        <v/>
      </c>
      <c r="J10" s="19" t="str">
        <f>IF(A10="","",IF(VLOOKUP(A10,[7]令和3年度契約状況調査票!$E:$AR,14,FALSE)="他官署で調達手続きを実施のため","－",IF(VLOOKUP(A10,[7]令和3年度契約状況調査票!$E:$AR,21,FALSE)="②同種の他の契約の予定価格を類推されるおそれがあるため公表しない","－",IF(VLOOKUP(A10,[7]令和3年度契約状況調査票!$E:$AR,21,FALSE)="－","－",IF(VLOOKUP(A10,[7]令和3年度契約状況調査票!$E:$AR,7,FALSE)&lt;&gt;"",TEXT(VLOOKUP(A10,[7]令和3年度契約状況調査票!$E:$AR,17,FALSE),"#.0%")&amp;CHAR(10)&amp;"(B/A×100)",VLOOKUP(A10,[7]令和3年度契約状況調査票!$E:$AR,17,FALSE))))))</f>
        <v/>
      </c>
      <c r="K10" s="20" t="str">
        <f>IF(A10="","",IF(VLOOKUP(A10,[7]令和3年度契約状況調査票!$E:$AR,27,FALSE)="①公益社団法人","公社",IF(VLOOKUP(A10,[7]令和3年度契約状況調査票!$E:$AR,27,FALSE)="②公益財団法人","公財","")))</f>
        <v/>
      </c>
      <c r="L10" s="20" t="str">
        <f>IF(A10="","",VLOOKUP(A10,[7]令和3年度契約状況調査票!$E:$AR,28,FALSE))</f>
        <v/>
      </c>
      <c r="M10" s="21" t="str">
        <f>IF(A10="","",IF(VLOOKUP(A10,[7]令和3年度契約状況調査票!$E:$AR,28,FALSE)="国所管",VLOOKUP(A10,[7]令和3年度契約状況調査票!$E:$AR,22,FALSE),""))</f>
        <v/>
      </c>
      <c r="N10" s="22" t="str">
        <f>IF(A10="","",IF(AND(P10="○",O10="分担契約/単価契約"),"単価契約"&amp;CHAR(10)&amp;"予定調達総額 "&amp;TEXT(VLOOKUP(A10,[7]令和3年度契約状況調査票!$E:$AR,16,FALSE),"#,##0円")&amp;"(B)"&amp;CHAR(10)&amp;"分担契約"&amp;CHAR(10)&amp;VLOOKUP(A10,[7]令和3年度契約状況調査票!$E:$AR,32,FALSE),IF(AND(P10="○",O10="分担契約"),"分担契約"&amp;CHAR(10)&amp;"契約総額 "&amp;TEXT(VLOOKUP(A10,[7]令和3年度契約状況調査票!$E:$AR,16,FALSE),"#,##0円")&amp;"(B)"&amp;CHAR(10)&amp;VLOOKUP(A10,[7]令和3年度契約状況調査票!$E:$AR,32,FALSE),(IF(O10="分担契約/単価契約","単価契約"&amp;CHAR(10)&amp;"予定調達総額 "&amp;TEXT(VLOOKUP(A10,[7]令和3年度契約状況調査票!$E:$AR,16,FALSE),"#,##0円")&amp;CHAR(10)&amp;"分担契約"&amp;CHAR(10)&amp;VLOOKUP(A10,[7]令和3年度契約状況調査票!$E:$AR,32,FALSE),IF(O10="分担契約","分担契約"&amp;CHAR(10)&amp;"契約総額 "&amp;TEXT(VLOOKUP(A10,[7]令和3年度契約状況調査票!$E:$AR,16,FALSE),"#,##0円")&amp;CHAR(10)&amp;VLOOKUP(A10,[7]令和3年度契約状況調査票!$E:$AR,32,FALSE),IF(O10="単価契約","単価契約"&amp;CHAR(10)&amp;"予定調達総額 "&amp;TEXT(VLOOKUP(A10,[7]令和3年度契約状況調査票!$E:$AR,16,FALSE),"#,##0円")&amp;CHAR(10)&amp;VLOOKUP(A10,[7]令和3年度契約状況調査票!$E:$AR,32,FALSE),VLOOKUP(A10,[7]令和3年度契約状況調査票!$E:$AR,32,FALSE))))))))</f>
        <v/>
      </c>
      <c r="O10" s="10" t="str">
        <f>IF(A10="","",VLOOKUP(A10,[7]令和3年度契約状況調査票!$E:$BY,53,FALSE))</f>
        <v/>
      </c>
      <c r="P10" s="10" t="str">
        <f>IF(A10="","",IF(VLOOKUP(A10,[7]令和3年度契約状況調査票!$E:$AR,14,FALSE)="他官署で調達手続きを実施のため","×",IF(VLOOKUP(A10,[7]令和3年度契約状況調査票!$E:$AR,21,FALSE)="②同種の他の契約の予定価格を類推されるおそれがあるため公表しない","×","○")))</f>
        <v/>
      </c>
    </row>
    <row r="11" spans="1:16" s="10" customFormat="1" ht="60" customHeight="1">
      <c r="A11" s="11" t="str">
        <f>IF(MAX([7]令和3年度契約状況調査票!E10:E255)&gt;=ROW()-5,ROW()-5,"")</f>
        <v/>
      </c>
      <c r="B11" s="12" t="str">
        <f>IF(A11="","",VLOOKUP(A11,[7]令和3年度契約状況調査票!$E:$AR,5,FALSE))</f>
        <v/>
      </c>
      <c r="C11" s="13" t="str">
        <f>IF(A11="","",VLOOKUP(A11,[7]令和3年度契約状況調査票!$E:$AR,6,FALSE))</f>
        <v/>
      </c>
      <c r="D11" s="14" t="str">
        <f>IF(A11="","",VLOOKUP(A11,[7]令和3年度契約状況調査票!$E:$AR,9,FALSE))</f>
        <v/>
      </c>
      <c r="E11" s="12" t="str">
        <f>IF(A11="","",VLOOKUP(A11,[7]令和3年度契約状況調査票!$E:$AR,10,FALSE))</f>
        <v/>
      </c>
      <c r="F11" s="15" t="str">
        <f>IF(A11="","",VLOOKUP(A11,[7]令和3年度契約状況調査票!$E:$AR,11,FALSE))</f>
        <v/>
      </c>
      <c r="G11" s="16" t="str">
        <f>IF(A11="","",IF(VLOOKUP(A11,[7]令和3年度契約状況調査票!$E:$AR,12,FALSE)="②一般競争入札（総合評価方式）","一般競争入札"&amp;CHAR(10)&amp;"（総合評価方式）","一般競争入札"))</f>
        <v/>
      </c>
      <c r="H11" s="18" t="str">
        <f>IF(A11="","",IF(VLOOKUP(A11,[7]令和3年度契約状況調査票!$E:$AR,14,FALSE)="他官署で調達手続きを実施のため","他官署で調達手続きを実施のため",IF(VLOOKUP(A11,[7]令和3年度契約状況調査票!$E:$AR,21,FALSE)="②同種の他の契約の予定価格を類推されるおそれがあるため公表しない","同種の他の契約の予定価格を類推されるおそれがあるため公表しない",IF(VLOOKUP(A11,[7]令和3年度契約状況調査票!$E:$AR,21,FALSE)="－","－",IF(VLOOKUP(A11,[7]令和3年度契約状況調査票!$E:$AR,7,FALSE)&lt;&gt;"",TEXT(VLOOKUP(A11,[7]令和3年度契約状況調査票!$E:$AR,14,FALSE),"#,##0円")&amp;CHAR(10)&amp;"(A)",VLOOKUP(A11,[7]令和3年度契約状況調査票!$E:$AR,14,FALSE))))))</f>
        <v/>
      </c>
      <c r="I11" s="18" t="str">
        <f>IF(A11="","",VLOOKUP(A11,[7]令和3年度契約状況調査票!$E:$AR,15,FALSE))</f>
        <v/>
      </c>
      <c r="J11" s="19" t="str">
        <f>IF(A11="","",IF(VLOOKUP(A11,[7]令和3年度契約状況調査票!$E:$AR,14,FALSE)="他官署で調達手続きを実施のため","－",IF(VLOOKUP(A11,[7]令和3年度契約状況調査票!$E:$AR,21,FALSE)="②同種の他の契約の予定価格を類推されるおそれがあるため公表しない","－",IF(VLOOKUP(A11,[7]令和3年度契約状況調査票!$E:$AR,21,FALSE)="－","－",IF(VLOOKUP(A11,[7]令和3年度契約状況調査票!$E:$AR,7,FALSE)&lt;&gt;"",TEXT(VLOOKUP(A11,[7]令和3年度契約状況調査票!$E:$AR,17,FALSE),"#.0%")&amp;CHAR(10)&amp;"(B/A×100)",VLOOKUP(A11,[7]令和3年度契約状況調査票!$E:$AR,17,FALSE))))))</f>
        <v/>
      </c>
      <c r="K11" s="20" t="str">
        <f>IF(A11="","",IF(VLOOKUP(A11,[7]令和3年度契約状況調査票!$E:$AR,27,FALSE)="①公益社団法人","公社",IF(VLOOKUP(A11,[7]令和3年度契約状況調査票!$E:$AR,27,FALSE)="②公益財団法人","公財","")))</f>
        <v/>
      </c>
      <c r="L11" s="20" t="str">
        <f>IF(A11="","",VLOOKUP(A11,[7]令和3年度契約状況調査票!$E:$AR,28,FALSE))</f>
        <v/>
      </c>
      <c r="M11" s="21" t="str">
        <f>IF(A11="","",IF(VLOOKUP(A11,[7]令和3年度契約状況調査票!$E:$AR,28,FALSE)="国所管",VLOOKUP(A11,[7]令和3年度契約状況調査票!$E:$AR,22,FALSE),""))</f>
        <v/>
      </c>
      <c r="N11" s="22" t="str">
        <f>IF(A11="","",IF(AND(P11="○",O11="分担契約/単価契約"),"単価契約"&amp;CHAR(10)&amp;"予定調達総額 "&amp;TEXT(VLOOKUP(A11,[7]令和3年度契約状況調査票!$E:$AR,16,FALSE),"#,##0円")&amp;"(B)"&amp;CHAR(10)&amp;"分担契約"&amp;CHAR(10)&amp;VLOOKUP(A11,[7]令和3年度契約状況調査票!$E:$AR,32,FALSE),IF(AND(P11="○",O11="分担契約"),"分担契約"&amp;CHAR(10)&amp;"契約総額 "&amp;TEXT(VLOOKUP(A11,[7]令和3年度契約状況調査票!$E:$AR,16,FALSE),"#,##0円")&amp;"(B)"&amp;CHAR(10)&amp;VLOOKUP(A11,[7]令和3年度契約状況調査票!$E:$AR,32,FALSE),(IF(O11="分担契約/単価契約","単価契約"&amp;CHAR(10)&amp;"予定調達総額 "&amp;TEXT(VLOOKUP(A11,[7]令和3年度契約状況調査票!$E:$AR,16,FALSE),"#,##0円")&amp;CHAR(10)&amp;"分担契約"&amp;CHAR(10)&amp;VLOOKUP(A11,[7]令和3年度契約状況調査票!$E:$AR,32,FALSE),IF(O11="分担契約","分担契約"&amp;CHAR(10)&amp;"契約総額 "&amp;TEXT(VLOOKUP(A11,[7]令和3年度契約状況調査票!$E:$AR,16,FALSE),"#,##0円")&amp;CHAR(10)&amp;VLOOKUP(A11,[7]令和3年度契約状況調査票!$E:$AR,32,FALSE),IF(O11="単価契約","単価契約"&amp;CHAR(10)&amp;"予定調達総額 "&amp;TEXT(VLOOKUP(A11,[7]令和3年度契約状況調査票!$E:$AR,16,FALSE),"#,##0円")&amp;CHAR(10)&amp;VLOOKUP(A11,[7]令和3年度契約状況調査票!$E:$AR,32,FALSE),VLOOKUP(A11,[7]令和3年度契約状況調査票!$E:$AR,32,FALSE))))))))</f>
        <v/>
      </c>
      <c r="O11" s="10" t="str">
        <f>IF(A11="","",VLOOKUP(A11,[7]令和3年度契約状況調査票!$E:$BY,53,FALSE))</f>
        <v/>
      </c>
      <c r="P11" s="10" t="str">
        <f>IF(A11="","",IF(VLOOKUP(A11,[7]令和3年度契約状況調査票!$E:$AR,14,FALSE)="他官署で調達手続きを実施のため","×",IF(VLOOKUP(A11,[7]令和3年度契約状況調査票!$E:$AR,21,FALSE)="②同種の他の契約の予定価格を類推されるおそれがあるため公表しない","×","○")))</f>
        <v/>
      </c>
    </row>
    <row r="12" spans="1:16" s="10" customFormat="1" ht="60" customHeight="1">
      <c r="A12" s="11" t="str">
        <f>IF(MAX([7]令和3年度契約状況調査票!E11:E256)&gt;=ROW()-5,ROW()-5,"")</f>
        <v/>
      </c>
      <c r="B12" s="12" t="str">
        <f>IF(A12="","",VLOOKUP(A12,[7]令和3年度契約状況調査票!$E:$AR,5,FALSE))</f>
        <v/>
      </c>
      <c r="C12" s="13" t="str">
        <f>IF(A12="","",VLOOKUP(A12,[7]令和3年度契約状況調査票!$E:$AR,6,FALSE))</f>
        <v/>
      </c>
      <c r="D12" s="14" t="str">
        <f>IF(A12="","",VLOOKUP(A12,[7]令和3年度契約状況調査票!$E:$AR,9,FALSE))</f>
        <v/>
      </c>
      <c r="E12" s="12" t="str">
        <f>IF(A12="","",VLOOKUP(A12,[7]令和3年度契約状況調査票!$E:$AR,10,FALSE))</f>
        <v/>
      </c>
      <c r="F12" s="15" t="str">
        <f>IF(A12="","",VLOOKUP(A12,[7]令和3年度契約状況調査票!$E:$AR,11,FALSE))</f>
        <v/>
      </c>
      <c r="G12" s="16" t="str">
        <f>IF(A12="","",IF(VLOOKUP(A12,[7]令和3年度契約状況調査票!$E:$AR,12,FALSE)="②一般競争入札（総合評価方式）","一般競争入札"&amp;CHAR(10)&amp;"（総合評価方式）","一般競争入札"))</f>
        <v/>
      </c>
      <c r="H12" s="18" t="str">
        <f>IF(A12="","",IF(VLOOKUP(A12,[7]令和3年度契約状況調査票!$E:$AR,14,FALSE)="他官署で調達手続きを実施のため","他官署で調達手続きを実施のため",IF(VLOOKUP(A12,[7]令和3年度契約状況調査票!$E:$AR,21,FALSE)="②同種の他の契約の予定価格を類推されるおそれがあるため公表しない","同種の他の契約の予定価格を類推されるおそれがあるため公表しない",IF(VLOOKUP(A12,[7]令和3年度契約状況調査票!$E:$AR,21,FALSE)="－","－",IF(VLOOKUP(A12,[7]令和3年度契約状況調査票!$E:$AR,7,FALSE)&lt;&gt;"",TEXT(VLOOKUP(A12,[7]令和3年度契約状況調査票!$E:$AR,14,FALSE),"#,##0円")&amp;CHAR(10)&amp;"(A)",VLOOKUP(A12,[7]令和3年度契約状況調査票!$E:$AR,14,FALSE))))))</f>
        <v/>
      </c>
      <c r="I12" s="18" t="str">
        <f>IF(A12="","",VLOOKUP(A12,[7]令和3年度契約状況調査票!$E:$AR,15,FALSE))</f>
        <v/>
      </c>
      <c r="J12" s="19" t="str">
        <f>IF(A12="","",IF(VLOOKUP(A12,[7]令和3年度契約状況調査票!$E:$AR,14,FALSE)="他官署で調達手続きを実施のため","－",IF(VLOOKUP(A12,[7]令和3年度契約状況調査票!$E:$AR,21,FALSE)="②同種の他の契約の予定価格を類推されるおそれがあるため公表しない","－",IF(VLOOKUP(A12,[7]令和3年度契約状況調査票!$E:$AR,21,FALSE)="－","－",IF(VLOOKUP(A12,[7]令和3年度契約状況調査票!$E:$AR,7,FALSE)&lt;&gt;"",TEXT(VLOOKUP(A12,[7]令和3年度契約状況調査票!$E:$AR,17,FALSE),"#.0%")&amp;CHAR(10)&amp;"(B/A×100)",VLOOKUP(A12,[7]令和3年度契約状況調査票!$E:$AR,17,FALSE))))))</f>
        <v/>
      </c>
      <c r="K12" s="20" t="str">
        <f>IF(A12="","",IF(VLOOKUP(A12,[7]令和3年度契約状況調査票!$E:$AR,27,FALSE)="①公益社団法人","公社",IF(VLOOKUP(A12,[7]令和3年度契約状況調査票!$E:$AR,27,FALSE)="②公益財団法人","公財","")))</f>
        <v/>
      </c>
      <c r="L12" s="20" t="str">
        <f>IF(A12="","",VLOOKUP(A12,[7]令和3年度契約状況調査票!$E:$AR,28,FALSE))</f>
        <v/>
      </c>
      <c r="M12" s="21" t="str">
        <f>IF(A12="","",IF(VLOOKUP(A12,[7]令和3年度契約状況調査票!$E:$AR,28,FALSE)="国所管",VLOOKUP(A12,[7]令和3年度契約状況調査票!$E:$AR,22,FALSE),""))</f>
        <v/>
      </c>
      <c r="N12" s="22" t="str">
        <f>IF(A12="","",IF(AND(P12="○",O12="分担契約/単価契約"),"単価契約"&amp;CHAR(10)&amp;"予定調達総額 "&amp;TEXT(VLOOKUP(A12,[7]令和3年度契約状況調査票!$E:$AR,16,FALSE),"#,##0円")&amp;"(B)"&amp;CHAR(10)&amp;"分担契約"&amp;CHAR(10)&amp;VLOOKUP(A12,[7]令和3年度契約状況調査票!$E:$AR,32,FALSE),IF(AND(P12="○",O12="分担契約"),"分担契約"&amp;CHAR(10)&amp;"契約総額 "&amp;TEXT(VLOOKUP(A12,[7]令和3年度契約状況調査票!$E:$AR,16,FALSE),"#,##0円")&amp;"(B)"&amp;CHAR(10)&amp;VLOOKUP(A12,[7]令和3年度契約状況調査票!$E:$AR,32,FALSE),(IF(O12="分担契約/単価契約","単価契約"&amp;CHAR(10)&amp;"予定調達総額 "&amp;TEXT(VLOOKUP(A12,[7]令和3年度契約状況調査票!$E:$AR,16,FALSE),"#,##0円")&amp;CHAR(10)&amp;"分担契約"&amp;CHAR(10)&amp;VLOOKUP(A12,[7]令和3年度契約状況調査票!$E:$AR,32,FALSE),IF(O12="分担契約","分担契約"&amp;CHAR(10)&amp;"契約総額 "&amp;TEXT(VLOOKUP(A12,[7]令和3年度契約状況調査票!$E:$AR,16,FALSE),"#,##0円")&amp;CHAR(10)&amp;VLOOKUP(A12,[7]令和3年度契約状況調査票!$E:$AR,32,FALSE),IF(O12="単価契約","単価契約"&amp;CHAR(10)&amp;"予定調達総額 "&amp;TEXT(VLOOKUP(A12,[7]令和3年度契約状況調査票!$E:$AR,16,FALSE),"#,##0円")&amp;CHAR(10)&amp;VLOOKUP(A12,[7]令和3年度契約状況調査票!$E:$AR,32,FALSE),VLOOKUP(A12,[7]令和3年度契約状況調査票!$E:$AR,32,FALSE))))))))</f>
        <v/>
      </c>
      <c r="O12" s="10" t="str">
        <f>IF(A12="","",VLOOKUP(A12,[7]令和3年度契約状況調査票!$E:$BY,53,FALSE))</f>
        <v/>
      </c>
      <c r="P12" s="10" t="str">
        <f>IF(A12="","",IF(VLOOKUP(A12,[7]令和3年度契約状況調査票!$E:$AR,14,FALSE)="他官署で調達手続きを実施のため","×",IF(VLOOKUP(A12,[7]令和3年度契約状況調査票!$E:$AR,21,FALSE)="②同種の他の契約の予定価格を類推されるおそれがあるため公表しない","×","○")))</f>
        <v/>
      </c>
    </row>
    <row r="13" spans="1:16" s="10" customFormat="1" ht="60" customHeight="1">
      <c r="A13" s="11" t="str">
        <f>IF(MAX([7]令和3年度契約状況調査票!E12:E257)&gt;=ROW()-5,ROW()-5,"")</f>
        <v/>
      </c>
      <c r="B13" s="12" t="str">
        <f>IF(A13="","",VLOOKUP(A13,[7]令和3年度契約状況調査票!$E:$AR,5,FALSE))</f>
        <v/>
      </c>
      <c r="C13" s="13" t="str">
        <f>IF(A13="","",VLOOKUP(A13,[7]令和3年度契約状況調査票!$E:$AR,6,FALSE))</f>
        <v/>
      </c>
      <c r="D13" s="14" t="str">
        <f>IF(A13="","",VLOOKUP(A13,[7]令和3年度契約状況調査票!$E:$AR,9,FALSE))</f>
        <v/>
      </c>
      <c r="E13" s="12" t="str">
        <f>IF(A13="","",VLOOKUP(A13,[7]令和3年度契約状況調査票!$E:$AR,10,FALSE))</f>
        <v/>
      </c>
      <c r="F13" s="15" t="str">
        <f>IF(A13="","",VLOOKUP(A13,[7]令和3年度契約状況調査票!$E:$AR,11,FALSE))</f>
        <v/>
      </c>
      <c r="G13" s="16" t="str">
        <f>IF(A13="","",IF(VLOOKUP(A13,[7]令和3年度契約状況調査票!$E:$AR,12,FALSE)="②一般競争入札（総合評価方式）","一般競争入札"&amp;CHAR(10)&amp;"（総合評価方式）","一般競争入札"))</f>
        <v/>
      </c>
      <c r="H13" s="18" t="str">
        <f>IF(A13="","",IF(VLOOKUP(A13,[7]令和3年度契約状況調査票!$E:$AR,14,FALSE)="他官署で調達手続きを実施のため","他官署で調達手続きを実施のため",IF(VLOOKUP(A13,[7]令和3年度契約状況調査票!$E:$AR,21,FALSE)="②同種の他の契約の予定価格を類推されるおそれがあるため公表しない","同種の他の契約の予定価格を類推されるおそれがあるため公表しない",IF(VLOOKUP(A13,[7]令和3年度契約状況調査票!$E:$AR,21,FALSE)="－","－",IF(VLOOKUP(A13,[7]令和3年度契約状況調査票!$E:$AR,7,FALSE)&lt;&gt;"",TEXT(VLOOKUP(A13,[7]令和3年度契約状況調査票!$E:$AR,14,FALSE),"#,##0円")&amp;CHAR(10)&amp;"(A)",VLOOKUP(A13,[7]令和3年度契約状況調査票!$E:$AR,14,FALSE))))))</f>
        <v/>
      </c>
      <c r="I13" s="18" t="str">
        <f>IF(A13="","",VLOOKUP(A13,[7]令和3年度契約状況調査票!$E:$AR,15,FALSE))</f>
        <v/>
      </c>
      <c r="J13" s="19" t="str">
        <f>IF(A13="","",IF(VLOOKUP(A13,[7]令和3年度契約状況調査票!$E:$AR,14,FALSE)="他官署で調達手続きを実施のため","－",IF(VLOOKUP(A13,[7]令和3年度契約状況調査票!$E:$AR,21,FALSE)="②同種の他の契約の予定価格を類推されるおそれがあるため公表しない","－",IF(VLOOKUP(A13,[7]令和3年度契約状況調査票!$E:$AR,21,FALSE)="－","－",IF(VLOOKUP(A13,[7]令和3年度契約状況調査票!$E:$AR,7,FALSE)&lt;&gt;"",TEXT(VLOOKUP(A13,[7]令和3年度契約状況調査票!$E:$AR,17,FALSE),"#.0%")&amp;CHAR(10)&amp;"(B/A×100)",VLOOKUP(A13,[7]令和3年度契約状況調査票!$E:$AR,17,FALSE))))))</f>
        <v/>
      </c>
      <c r="K13" s="20" t="str">
        <f>IF(A13="","",IF(VLOOKUP(A13,[7]令和3年度契約状況調査票!$E:$AR,27,FALSE)="①公益社団法人","公社",IF(VLOOKUP(A13,[7]令和3年度契約状況調査票!$E:$AR,27,FALSE)="②公益財団法人","公財","")))</f>
        <v/>
      </c>
      <c r="L13" s="20" t="str">
        <f>IF(A13="","",VLOOKUP(A13,[7]令和3年度契約状況調査票!$E:$AR,28,FALSE))</f>
        <v/>
      </c>
      <c r="M13" s="21" t="str">
        <f>IF(A13="","",IF(VLOOKUP(A13,[7]令和3年度契約状況調査票!$E:$AR,28,FALSE)="国所管",VLOOKUP(A13,[7]令和3年度契約状況調査票!$E:$AR,22,FALSE),""))</f>
        <v/>
      </c>
      <c r="N13" s="22" t="str">
        <f>IF(A13="","",IF(AND(P13="○",O13="分担契約/単価契約"),"単価契約"&amp;CHAR(10)&amp;"予定調達総額 "&amp;TEXT(VLOOKUP(A13,[7]令和3年度契約状況調査票!$E:$AR,16,FALSE),"#,##0円")&amp;"(B)"&amp;CHAR(10)&amp;"分担契約"&amp;CHAR(10)&amp;VLOOKUP(A13,[7]令和3年度契約状況調査票!$E:$AR,32,FALSE),IF(AND(P13="○",O13="分担契約"),"分担契約"&amp;CHAR(10)&amp;"契約総額 "&amp;TEXT(VLOOKUP(A13,[7]令和3年度契約状況調査票!$E:$AR,16,FALSE),"#,##0円")&amp;"(B)"&amp;CHAR(10)&amp;VLOOKUP(A13,[7]令和3年度契約状況調査票!$E:$AR,32,FALSE),(IF(O13="分担契約/単価契約","単価契約"&amp;CHAR(10)&amp;"予定調達総額 "&amp;TEXT(VLOOKUP(A13,[7]令和3年度契約状況調査票!$E:$AR,16,FALSE),"#,##0円")&amp;CHAR(10)&amp;"分担契約"&amp;CHAR(10)&amp;VLOOKUP(A13,[7]令和3年度契約状況調査票!$E:$AR,32,FALSE),IF(O13="分担契約","分担契約"&amp;CHAR(10)&amp;"契約総額 "&amp;TEXT(VLOOKUP(A13,[7]令和3年度契約状況調査票!$E:$AR,16,FALSE),"#,##0円")&amp;CHAR(10)&amp;VLOOKUP(A13,[7]令和3年度契約状況調査票!$E:$AR,32,FALSE),IF(O13="単価契約","単価契約"&amp;CHAR(10)&amp;"予定調達総額 "&amp;TEXT(VLOOKUP(A13,[7]令和3年度契約状況調査票!$E:$AR,16,FALSE),"#,##0円")&amp;CHAR(10)&amp;VLOOKUP(A13,[7]令和3年度契約状況調査票!$E:$AR,32,FALSE),VLOOKUP(A13,[7]令和3年度契約状況調査票!$E:$AR,32,FALSE))))))))</f>
        <v/>
      </c>
      <c r="O13" s="10" t="str">
        <f>IF(A13="","",VLOOKUP(A13,[7]令和3年度契約状況調査票!$E:$BY,53,FALSE))</f>
        <v/>
      </c>
      <c r="P13" s="10" t="str">
        <f>IF(A13="","",IF(VLOOKUP(A13,[7]令和3年度契約状況調査票!$E:$AR,14,FALSE)="他官署で調達手続きを実施のため","×",IF(VLOOKUP(A13,[7]令和3年度契約状況調査票!$E:$AR,21,FALSE)="②同種の他の契約の予定価格を類推されるおそれがあるため公表しない","×","○")))</f>
        <v/>
      </c>
    </row>
    <row r="14" spans="1:16" s="10" customFormat="1" ht="60" customHeight="1">
      <c r="A14" s="11" t="str">
        <f>IF(MAX([7]令和3年度契約状況調査票!E13:E258)&gt;=ROW()-5,ROW()-5,"")</f>
        <v/>
      </c>
      <c r="B14" s="12" t="str">
        <f>IF(A14="","",VLOOKUP(A14,[7]令和3年度契約状況調査票!$E:$AR,5,FALSE))</f>
        <v/>
      </c>
      <c r="C14" s="13" t="str">
        <f>IF(A14="","",VLOOKUP(A14,[7]令和3年度契約状況調査票!$E:$AR,6,FALSE))</f>
        <v/>
      </c>
      <c r="D14" s="14" t="str">
        <f>IF(A14="","",VLOOKUP(A14,[7]令和3年度契約状況調査票!$E:$AR,9,FALSE))</f>
        <v/>
      </c>
      <c r="E14" s="12" t="str">
        <f>IF(A14="","",VLOOKUP(A14,[7]令和3年度契約状況調査票!$E:$AR,10,FALSE))</f>
        <v/>
      </c>
      <c r="F14" s="15" t="str">
        <f>IF(A14="","",VLOOKUP(A14,[7]令和3年度契約状況調査票!$E:$AR,11,FALSE))</f>
        <v/>
      </c>
      <c r="G14" s="16" t="str">
        <f>IF(A14="","",IF(VLOOKUP(A14,[7]令和3年度契約状況調査票!$E:$AR,12,FALSE)="②一般競争入札（総合評価方式）","一般競争入札"&amp;CHAR(10)&amp;"（総合評価方式）","一般競争入札"))</f>
        <v/>
      </c>
      <c r="H14" s="18" t="str">
        <f>IF(A14="","",IF(VLOOKUP(A14,[7]令和3年度契約状況調査票!$E:$AR,14,FALSE)="他官署で調達手続きを実施のため","他官署で調達手続きを実施のため",IF(VLOOKUP(A14,[7]令和3年度契約状況調査票!$E:$AR,21,FALSE)="②同種の他の契約の予定価格を類推されるおそれがあるため公表しない","同種の他の契約の予定価格を類推されるおそれがあるため公表しない",IF(VLOOKUP(A14,[7]令和3年度契約状況調査票!$E:$AR,21,FALSE)="－","－",IF(VLOOKUP(A14,[7]令和3年度契約状況調査票!$E:$AR,7,FALSE)&lt;&gt;"",TEXT(VLOOKUP(A14,[7]令和3年度契約状況調査票!$E:$AR,14,FALSE),"#,##0円")&amp;CHAR(10)&amp;"(A)",VLOOKUP(A14,[7]令和3年度契約状況調査票!$E:$AR,14,FALSE))))))</f>
        <v/>
      </c>
      <c r="I14" s="18" t="str">
        <f>IF(A14="","",VLOOKUP(A14,[7]令和3年度契約状況調査票!$E:$AR,15,FALSE))</f>
        <v/>
      </c>
      <c r="J14" s="19" t="str">
        <f>IF(A14="","",IF(VLOOKUP(A14,[7]令和3年度契約状況調査票!$E:$AR,14,FALSE)="他官署で調達手続きを実施のため","－",IF(VLOOKUP(A14,[7]令和3年度契約状況調査票!$E:$AR,21,FALSE)="②同種の他の契約の予定価格を類推されるおそれがあるため公表しない","－",IF(VLOOKUP(A14,[7]令和3年度契約状況調査票!$E:$AR,21,FALSE)="－","－",IF(VLOOKUP(A14,[7]令和3年度契約状況調査票!$E:$AR,7,FALSE)&lt;&gt;"",TEXT(VLOOKUP(A14,[7]令和3年度契約状況調査票!$E:$AR,17,FALSE),"#.0%")&amp;CHAR(10)&amp;"(B/A×100)",VLOOKUP(A14,[7]令和3年度契約状況調査票!$E:$AR,17,FALSE))))))</f>
        <v/>
      </c>
      <c r="K14" s="20" t="str">
        <f>IF(A14="","",IF(VLOOKUP(A14,[7]令和3年度契約状況調査票!$E:$AR,27,FALSE)="①公益社団法人","公社",IF(VLOOKUP(A14,[7]令和3年度契約状況調査票!$E:$AR,27,FALSE)="②公益財団法人","公財","")))</f>
        <v/>
      </c>
      <c r="L14" s="20" t="str">
        <f>IF(A14="","",VLOOKUP(A14,[7]令和3年度契約状況調査票!$E:$AR,28,FALSE))</f>
        <v/>
      </c>
      <c r="M14" s="21" t="str">
        <f>IF(A14="","",IF(VLOOKUP(A14,[7]令和3年度契約状況調査票!$E:$AR,28,FALSE)="国所管",VLOOKUP(A14,[7]令和3年度契約状況調査票!$E:$AR,22,FALSE),""))</f>
        <v/>
      </c>
      <c r="N14" s="22" t="str">
        <f>IF(A14="","",IF(AND(P14="○",O14="分担契約/単価契約"),"単価契約"&amp;CHAR(10)&amp;"予定調達総額 "&amp;TEXT(VLOOKUP(A14,[7]令和3年度契約状況調査票!$E:$AR,16,FALSE),"#,##0円")&amp;"(B)"&amp;CHAR(10)&amp;"分担契約"&amp;CHAR(10)&amp;VLOOKUP(A14,[7]令和3年度契約状況調査票!$E:$AR,32,FALSE),IF(AND(P14="○",O14="分担契約"),"分担契約"&amp;CHAR(10)&amp;"契約総額 "&amp;TEXT(VLOOKUP(A14,[7]令和3年度契約状況調査票!$E:$AR,16,FALSE),"#,##0円")&amp;"(B)"&amp;CHAR(10)&amp;VLOOKUP(A14,[7]令和3年度契約状況調査票!$E:$AR,32,FALSE),(IF(O14="分担契約/単価契約","単価契約"&amp;CHAR(10)&amp;"予定調達総額 "&amp;TEXT(VLOOKUP(A14,[7]令和3年度契約状況調査票!$E:$AR,16,FALSE),"#,##0円")&amp;CHAR(10)&amp;"分担契約"&amp;CHAR(10)&amp;VLOOKUP(A14,[7]令和3年度契約状況調査票!$E:$AR,32,FALSE),IF(O14="分担契約","分担契約"&amp;CHAR(10)&amp;"契約総額 "&amp;TEXT(VLOOKUP(A14,[7]令和3年度契約状況調査票!$E:$AR,16,FALSE),"#,##0円")&amp;CHAR(10)&amp;VLOOKUP(A14,[7]令和3年度契約状況調査票!$E:$AR,32,FALSE),IF(O14="単価契約","単価契約"&amp;CHAR(10)&amp;"予定調達総額 "&amp;TEXT(VLOOKUP(A14,[7]令和3年度契約状況調査票!$E:$AR,16,FALSE),"#,##0円")&amp;CHAR(10)&amp;VLOOKUP(A14,[7]令和3年度契約状況調査票!$E:$AR,32,FALSE),VLOOKUP(A14,[7]令和3年度契約状況調査票!$E:$AR,32,FALSE))))))))</f>
        <v/>
      </c>
      <c r="O14" s="10" t="str">
        <f>IF(A14="","",VLOOKUP(A14,[7]令和3年度契約状況調査票!$E:$BY,53,FALSE))</f>
        <v/>
      </c>
      <c r="P14" s="10" t="str">
        <f>IF(A14="","",IF(VLOOKUP(A14,[7]令和3年度契約状況調査票!$E:$AR,14,FALSE)="他官署で調達手続きを実施のため","×",IF(VLOOKUP(A14,[7]令和3年度契約状況調査票!$E:$AR,21,FALSE)="②同種の他の契約の予定価格を類推されるおそれがあるため公表しない","×","○")))</f>
        <v/>
      </c>
    </row>
    <row r="15" spans="1:16" s="10" customFormat="1" ht="60" customHeight="1">
      <c r="A15" s="11" t="str">
        <f>IF(MAX([7]令和3年度契約状況調査票!E14:E259)&gt;=ROW()-5,ROW()-5,"")</f>
        <v/>
      </c>
      <c r="B15" s="12" t="str">
        <f>IF(A15="","",VLOOKUP(A15,[7]令和3年度契約状況調査票!$E:$AR,5,FALSE))</f>
        <v/>
      </c>
      <c r="C15" s="13" t="str">
        <f>IF(A15="","",VLOOKUP(A15,[7]令和3年度契約状況調査票!$E:$AR,6,FALSE))</f>
        <v/>
      </c>
      <c r="D15" s="14" t="str">
        <f>IF(A15="","",VLOOKUP(A15,[7]令和3年度契約状況調査票!$E:$AR,9,FALSE))</f>
        <v/>
      </c>
      <c r="E15" s="12" t="str">
        <f>IF(A15="","",VLOOKUP(A15,[7]令和3年度契約状況調査票!$E:$AR,10,FALSE))</f>
        <v/>
      </c>
      <c r="F15" s="15" t="str">
        <f>IF(A15="","",VLOOKUP(A15,[7]令和3年度契約状況調査票!$E:$AR,11,FALSE))</f>
        <v/>
      </c>
      <c r="G15" s="16" t="str">
        <f>IF(A15="","",IF(VLOOKUP(A15,[7]令和3年度契約状況調査票!$E:$AR,12,FALSE)="②一般競争入札（総合評価方式）","一般競争入札"&amp;CHAR(10)&amp;"（総合評価方式）","一般競争入札"))</f>
        <v/>
      </c>
      <c r="H15" s="18" t="str">
        <f>IF(A15="","",IF(VLOOKUP(A15,[7]令和3年度契約状況調査票!$E:$AR,14,FALSE)="他官署で調達手続きを実施のため","他官署で調達手続きを実施のため",IF(VLOOKUP(A15,[7]令和3年度契約状況調査票!$E:$AR,21,FALSE)="②同種の他の契約の予定価格を類推されるおそれがあるため公表しない","同種の他の契約の予定価格を類推されるおそれがあるため公表しない",IF(VLOOKUP(A15,[7]令和3年度契約状況調査票!$E:$AR,21,FALSE)="－","－",IF(VLOOKUP(A15,[7]令和3年度契約状況調査票!$E:$AR,7,FALSE)&lt;&gt;"",TEXT(VLOOKUP(A15,[7]令和3年度契約状況調査票!$E:$AR,14,FALSE),"#,##0円")&amp;CHAR(10)&amp;"(A)",VLOOKUP(A15,[7]令和3年度契約状況調査票!$E:$AR,14,FALSE))))))</f>
        <v/>
      </c>
      <c r="I15" s="18" t="str">
        <f>IF(A15="","",VLOOKUP(A15,[7]令和3年度契約状況調査票!$E:$AR,15,FALSE))</f>
        <v/>
      </c>
      <c r="J15" s="19" t="str">
        <f>IF(A15="","",IF(VLOOKUP(A15,[7]令和3年度契約状況調査票!$E:$AR,14,FALSE)="他官署で調達手続きを実施のため","－",IF(VLOOKUP(A15,[7]令和3年度契約状況調査票!$E:$AR,21,FALSE)="②同種の他の契約の予定価格を類推されるおそれがあるため公表しない","－",IF(VLOOKUP(A15,[7]令和3年度契約状況調査票!$E:$AR,21,FALSE)="－","－",IF(VLOOKUP(A15,[7]令和3年度契約状況調査票!$E:$AR,7,FALSE)&lt;&gt;"",TEXT(VLOOKUP(A15,[7]令和3年度契約状況調査票!$E:$AR,17,FALSE),"#.0%")&amp;CHAR(10)&amp;"(B/A×100)",VLOOKUP(A15,[7]令和3年度契約状況調査票!$E:$AR,17,FALSE))))))</f>
        <v/>
      </c>
      <c r="K15" s="20" t="str">
        <f>IF(A15="","",IF(VLOOKUP(A15,[7]令和3年度契約状況調査票!$E:$AR,27,FALSE)="①公益社団法人","公社",IF(VLOOKUP(A15,[7]令和3年度契約状況調査票!$E:$AR,27,FALSE)="②公益財団法人","公財","")))</f>
        <v/>
      </c>
      <c r="L15" s="20" t="str">
        <f>IF(A15="","",VLOOKUP(A15,[7]令和3年度契約状況調査票!$E:$AR,28,FALSE))</f>
        <v/>
      </c>
      <c r="M15" s="21" t="str">
        <f>IF(A15="","",IF(VLOOKUP(A15,[7]令和3年度契約状況調査票!$E:$AR,28,FALSE)="国所管",VLOOKUP(A15,[7]令和3年度契約状況調査票!$E:$AR,22,FALSE),""))</f>
        <v/>
      </c>
      <c r="N15" s="22" t="str">
        <f>IF(A15="","",IF(AND(P15="○",O15="分担契約/単価契約"),"単価契約"&amp;CHAR(10)&amp;"予定調達総額 "&amp;TEXT(VLOOKUP(A15,[7]令和3年度契約状況調査票!$E:$AR,16,FALSE),"#,##0円")&amp;"(B)"&amp;CHAR(10)&amp;"分担契約"&amp;CHAR(10)&amp;VLOOKUP(A15,[7]令和3年度契約状況調査票!$E:$AR,32,FALSE),IF(AND(P15="○",O15="分担契約"),"分担契約"&amp;CHAR(10)&amp;"契約総額 "&amp;TEXT(VLOOKUP(A15,[7]令和3年度契約状況調査票!$E:$AR,16,FALSE),"#,##0円")&amp;"(B)"&amp;CHAR(10)&amp;VLOOKUP(A15,[7]令和3年度契約状況調査票!$E:$AR,32,FALSE),(IF(O15="分担契約/単価契約","単価契約"&amp;CHAR(10)&amp;"予定調達総額 "&amp;TEXT(VLOOKUP(A15,[7]令和3年度契約状況調査票!$E:$AR,16,FALSE),"#,##0円")&amp;CHAR(10)&amp;"分担契約"&amp;CHAR(10)&amp;VLOOKUP(A15,[7]令和3年度契約状況調査票!$E:$AR,32,FALSE),IF(O15="分担契約","分担契約"&amp;CHAR(10)&amp;"契約総額 "&amp;TEXT(VLOOKUP(A15,[7]令和3年度契約状況調査票!$E:$AR,16,FALSE),"#,##0円")&amp;CHAR(10)&amp;VLOOKUP(A15,[7]令和3年度契約状況調査票!$E:$AR,32,FALSE),IF(O15="単価契約","単価契約"&amp;CHAR(10)&amp;"予定調達総額 "&amp;TEXT(VLOOKUP(A15,[7]令和3年度契約状況調査票!$E:$AR,16,FALSE),"#,##0円")&amp;CHAR(10)&amp;VLOOKUP(A15,[7]令和3年度契約状況調査票!$E:$AR,32,FALSE),VLOOKUP(A15,[7]令和3年度契約状況調査票!$E:$AR,32,FALSE))))))))</f>
        <v/>
      </c>
      <c r="O15" s="10" t="str">
        <f>IF(A15="","",VLOOKUP(A15,[7]令和3年度契約状況調査票!$E:$BY,53,FALSE))</f>
        <v/>
      </c>
      <c r="P15" s="10" t="str">
        <f>IF(A15="","",IF(VLOOKUP(A15,[7]令和3年度契約状況調査票!$E:$AR,14,FALSE)="他官署で調達手続きを実施のため","×",IF(VLOOKUP(A15,[7]令和3年度契約状況調査票!$E:$AR,21,FALSE)="②同種の他の契約の予定価格を類推されるおそれがあるため公表しない","×","○")))</f>
        <v/>
      </c>
    </row>
    <row r="16" spans="1:16" s="10" customFormat="1" ht="60" customHeight="1">
      <c r="A16" s="11" t="str">
        <f>IF(MAX([7]令和3年度契約状況調査票!E15:E260)&gt;=ROW()-5,ROW()-5,"")</f>
        <v/>
      </c>
      <c r="B16" s="12" t="str">
        <f>IF(A16="","",VLOOKUP(A16,[7]令和3年度契約状況調査票!$E:$AR,5,FALSE))</f>
        <v/>
      </c>
      <c r="C16" s="13" t="str">
        <f>IF(A16="","",VLOOKUP(A16,[7]令和3年度契約状況調査票!$E:$AR,6,FALSE))</f>
        <v/>
      </c>
      <c r="D16" s="14" t="str">
        <f>IF(A16="","",VLOOKUP(A16,[7]令和3年度契約状況調査票!$E:$AR,9,FALSE))</f>
        <v/>
      </c>
      <c r="E16" s="12" t="str">
        <f>IF(A16="","",VLOOKUP(A16,[7]令和3年度契約状況調査票!$E:$AR,10,FALSE))</f>
        <v/>
      </c>
      <c r="F16" s="15" t="str">
        <f>IF(A16="","",VLOOKUP(A16,[7]令和3年度契約状況調査票!$E:$AR,11,FALSE))</f>
        <v/>
      </c>
      <c r="G16" s="16" t="str">
        <f>IF(A16="","",IF(VLOOKUP(A16,[7]令和3年度契約状況調査票!$E:$AR,12,FALSE)="②一般競争入札（総合評価方式）","一般競争入札"&amp;CHAR(10)&amp;"（総合評価方式）","一般競争入札"))</f>
        <v/>
      </c>
      <c r="H16" s="18" t="str">
        <f>IF(A16="","",IF(VLOOKUP(A16,[7]令和3年度契約状況調査票!$E:$AR,14,FALSE)="他官署で調達手続きを実施のため","他官署で調達手続きを実施のため",IF(VLOOKUP(A16,[7]令和3年度契約状況調査票!$E:$AR,21,FALSE)="②同種の他の契約の予定価格を類推されるおそれがあるため公表しない","同種の他の契約の予定価格を類推されるおそれがあるため公表しない",IF(VLOOKUP(A16,[7]令和3年度契約状況調査票!$E:$AR,21,FALSE)="－","－",IF(VLOOKUP(A16,[7]令和3年度契約状況調査票!$E:$AR,7,FALSE)&lt;&gt;"",TEXT(VLOOKUP(A16,[7]令和3年度契約状況調査票!$E:$AR,14,FALSE),"#,##0円")&amp;CHAR(10)&amp;"(A)",VLOOKUP(A16,[7]令和3年度契約状況調査票!$E:$AR,14,FALSE))))))</f>
        <v/>
      </c>
      <c r="I16" s="18" t="str">
        <f>IF(A16="","",VLOOKUP(A16,[7]令和3年度契約状況調査票!$E:$AR,15,FALSE))</f>
        <v/>
      </c>
      <c r="J16" s="19" t="str">
        <f>IF(A16="","",IF(VLOOKUP(A16,[7]令和3年度契約状況調査票!$E:$AR,14,FALSE)="他官署で調達手続きを実施のため","－",IF(VLOOKUP(A16,[7]令和3年度契約状況調査票!$E:$AR,21,FALSE)="②同種の他の契約の予定価格を類推されるおそれがあるため公表しない","－",IF(VLOOKUP(A16,[7]令和3年度契約状況調査票!$E:$AR,21,FALSE)="－","－",IF(VLOOKUP(A16,[7]令和3年度契約状況調査票!$E:$AR,7,FALSE)&lt;&gt;"",TEXT(VLOOKUP(A16,[7]令和3年度契約状況調査票!$E:$AR,17,FALSE),"#.0%")&amp;CHAR(10)&amp;"(B/A×100)",VLOOKUP(A16,[7]令和3年度契約状況調査票!$E:$AR,17,FALSE))))))</f>
        <v/>
      </c>
      <c r="K16" s="20" t="str">
        <f>IF(A16="","",IF(VLOOKUP(A16,[7]令和3年度契約状況調査票!$E:$AR,27,FALSE)="①公益社団法人","公社",IF(VLOOKUP(A16,[7]令和3年度契約状況調査票!$E:$AR,27,FALSE)="②公益財団法人","公財","")))</f>
        <v/>
      </c>
      <c r="L16" s="20" t="str">
        <f>IF(A16="","",VLOOKUP(A16,[7]令和3年度契約状況調査票!$E:$AR,28,FALSE))</f>
        <v/>
      </c>
      <c r="M16" s="21" t="str">
        <f>IF(A16="","",IF(VLOOKUP(A16,[7]令和3年度契約状況調査票!$E:$AR,28,FALSE)="国所管",VLOOKUP(A16,[7]令和3年度契約状況調査票!$E:$AR,22,FALSE),""))</f>
        <v/>
      </c>
      <c r="N16" s="22" t="str">
        <f>IF(A16="","",IF(AND(P16="○",O16="分担契約/単価契約"),"単価契約"&amp;CHAR(10)&amp;"予定調達総額 "&amp;TEXT(VLOOKUP(A16,[7]令和3年度契約状況調査票!$E:$AR,16,FALSE),"#,##0円")&amp;"(B)"&amp;CHAR(10)&amp;"分担契約"&amp;CHAR(10)&amp;VLOOKUP(A16,[7]令和3年度契約状況調査票!$E:$AR,32,FALSE),IF(AND(P16="○",O16="分担契約"),"分担契約"&amp;CHAR(10)&amp;"契約総額 "&amp;TEXT(VLOOKUP(A16,[7]令和3年度契約状況調査票!$E:$AR,16,FALSE),"#,##0円")&amp;"(B)"&amp;CHAR(10)&amp;VLOOKUP(A16,[7]令和3年度契約状況調査票!$E:$AR,32,FALSE),(IF(O16="分担契約/単価契約","単価契約"&amp;CHAR(10)&amp;"予定調達総額 "&amp;TEXT(VLOOKUP(A16,[7]令和3年度契約状況調査票!$E:$AR,16,FALSE),"#,##0円")&amp;CHAR(10)&amp;"分担契約"&amp;CHAR(10)&amp;VLOOKUP(A16,[7]令和3年度契約状況調査票!$E:$AR,32,FALSE),IF(O16="分担契約","分担契約"&amp;CHAR(10)&amp;"契約総額 "&amp;TEXT(VLOOKUP(A16,[7]令和3年度契約状況調査票!$E:$AR,16,FALSE),"#,##0円")&amp;CHAR(10)&amp;VLOOKUP(A16,[7]令和3年度契約状況調査票!$E:$AR,32,FALSE),IF(O16="単価契約","単価契約"&amp;CHAR(10)&amp;"予定調達総額 "&amp;TEXT(VLOOKUP(A16,[7]令和3年度契約状況調査票!$E:$AR,16,FALSE),"#,##0円")&amp;CHAR(10)&amp;VLOOKUP(A16,[7]令和3年度契約状況調査票!$E:$AR,32,FALSE),VLOOKUP(A16,[7]令和3年度契約状況調査票!$E:$AR,32,FALSE))))))))</f>
        <v/>
      </c>
      <c r="O16" s="10" t="str">
        <f>IF(A16="","",VLOOKUP(A16,[7]令和3年度契約状況調査票!$E:$BY,53,FALSE))</f>
        <v/>
      </c>
      <c r="P16" s="10" t="str">
        <f>IF(A16="","",IF(VLOOKUP(A16,[7]令和3年度契約状況調査票!$E:$AR,14,FALSE)="他官署で調達手続きを実施のため","×",IF(VLOOKUP(A16,[7]令和3年度契約状況調査票!$E:$AR,21,FALSE)="②同種の他の契約の予定価格を類推されるおそれがあるため公表しない","×","○")))</f>
        <v/>
      </c>
    </row>
    <row r="17" spans="1:16" s="10" customFormat="1" ht="60" customHeight="1">
      <c r="A17" s="11" t="str">
        <f>IF(MAX([7]令和3年度契約状況調査票!E16:E261)&gt;=ROW()-5,ROW()-5,"")</f>
        <v/>
      </c>
      <c r="B17" s="12" t="str">
        <f>IF(A17="","",VLOOKUP(A17,[7]令和3年度契約状況調査票!$E:$AR,5,FALSE))</f>
        <v/>
      </c>
      <c r="C17" s="13" t="str">
        <f>IF(A17="","",VLOOKUP(A17,[7]令和3年度契約状況調査票!$E:$AR,6,FALSE))</f>
        <v/>
      </c>
      <c r="D17" s="14" t="str">
        <f>IF(A17="","",VLOOKUP(A17,[7]令和3年度契約状況調査票!$E:$AR,9,FALSE))</f>
        <v/>
      </c>
      <c r="E17" s="12" t="str">
        <f>IF(A17="","",VLOOKUP(A17,[7]令和3年度契約状況調査票!$E:$AR,10,FALSE))</f>
        <v/>
      </c>
      <c r="F17" s="15" t="str">
        <f>IF(A17="","",VLOOKUP(A17,[7]令和3年度契約状況調査票!$E:$AR,11,FALSE))</f>
        <v/>
      </c>
      <c r="G17" s="16" t="str">
        <f>IF(A17="","",IF(VLOOKUP(A17,[7]令和3年度契約状況調査票!$E:$AR,12,FALSE)="②一般競争入札（総合評価方式）","一般競争入札"&amp;CHAR(10)&amp;"（総合評価方式）","一般競争入札"))</f>
        <v/>
      </c>
      <c r="H17" s="18" t="str">
        <f>IF(A17="","",IF(VLOOKUP(A17,[7]令和3年度契約状況調査票!$E:$AR,14,FALSE)="他官署で調達手続きを実施のため","他官署で調達手続きを実施のため",IF(VLOOKUP(A17,[7]令和3年度契約状況調査票!$E:$AR,21,FALSE)="②同種の他の契約の予定価格を類推されるおそれがあるため公表しない","同種の他の契約の予定価格を類推されるおそれがあるため公表しない",IF(VLOOKUP(A17,[7]令和3年度契約状況調査票!$E:$AR,21,FALSE)="－","－",IF(VLOOKUP(A17,[7]令和3年度契約状況調査票!$E:$AR,7,FALSE)&lt;&gt;"",TEXT(VLOOKUP(A17,[7]令和3年度契約状況調査票!$E:$AR,14,FALSE),"#,##0円")&amp;CHAR(10)&amp;"(A)",VLOOKUP(A17,[7]令和3年度契約状況調査票!$E:$AR,14,FALSE))))))</f>
        <v/>
      </c>
      <c r="I17" s="18" t="str">
        <f>IF(A17="","",VLOOKUP(A17,[7]令和3年度契約状況調査票!$E:$AR,15,FALSE))</f>
        <v/>
      </c>
      <c r="J17" s="19" t="str">
        <f>IF(A17="","",IF(VLOOKUP(A17,[7]令和3年度契約状況調査票!$E:$AR,14,FALSE)="他官署で調達手続きを実施のため","－",IF(VLOOKUP(A17,[7]令和3年度契約状況調査票!$E:$AR,21,FALSE)="②同種の他の契約の予定価格を類推されるおそれがあるため公表しない","－",IF(VLOOKUP(A17,[7]令和3年度契約状況調査票!$E:$AR,21,FALSE)="－","－",IF(VLOOKUP(A17,[7]令和3年度契約状況調査票!$E:$AR,7,FALSE)&lt;&gt;"",TEXT(VLOOKUP(A17,[7]令和3年度契約状況調査票!$E:$AR,17,FALSE),"#.0%")&amp;CHAR(10)&amp;"(B/A×100)",VLOOKUP(A17,[7]令和3年度契約状況調査票!$E:$AR,17,FALSE))))))</f>
        <v/>
      </c>
      <c r="K17" s="20" t="str">
        <f>IF(A17="","",IF(VLOOKUP(A17,[7]令和3年度契約状況調査票!$E:$AR,27,FALSE)="①公益社団法人","公社",IF(VLOOKUP(A17,[7]令和3年度契約状況調査票!$E:$AR,27,FALSE)="②公益財団法人","公財","")))</f>
        <v/>
      </c>
      <c r="L17" s="20" t="str">
        <f>IF(A17="","",VLOOKUP(A17,[7]令和3年度契約状況調査票!$E:$AR,28,FALSE))</f>
        <v/>
      </c>
      <c r="M17" s="21" t="str">
        <f>IF(A17="","",IF(VLOOKUP(A17,[7]令和3年度契約状況調査票!$E:$AR,28,FALSE)="国所管",VLOOKUP(A17,[7]令和3年度契約状況調査票!$E:$AR,22,FALSE),""))</f>
        <v/>
      </c>
      <c r="N17" s="22" t="str">
        <f>IF(A17="","",IF(AND(P17="○",O17="分担契約/単価契約"),"単価契約"&amp;CHAR(10)&amp;"予定調達総額 "&amp;TEXT(VLOOKUP(A17,[7]令和3年度契約状況調査票!$E:$AR,16,FALSE),"#,##0円")&amp;"(B)"&amp;CHAR(10)&amp;"分担契約"&amp;CHAR(10)&amp;VLOOKUP(A17,[7]令和3年度契約状況調査票!$E:$AR,32,FALSE),IF(AND(P17="○",O17="分担契約"),"分担契約"&amp;CHAR(10)&amp;"契約総額 "&amp;TEXT(VLOOKUP(A17,[7]令和3年度契約状況調査票!$E:$AR,16,FALSE),"#,##0円")&amp;"(B)"&amp;CHAR(10)&amp;VLOOKUP(A17,[7]令和3年度契約状況調査票!$E:$AR,32,FALSE),(IF(O17="分担契約/単価契約","単価契約"&amp;CHAR(10)&amp;"予定調達総額 "&amp;TEXT(VLOOKUP(A17,[7]令和3年度契約状況調査票!$E:$AR,16,FALSE),"#,##0円")&amp;CHAR(10)&amp;"分担契約"&amp;CHAR(10)&amp;VLOOKUP(A17,[7]令和3年度契約状況調査票!$E:$AR,32,FALSE),IF(O17="分担契約","分担契約"&amp;CHAR(10)&amp;"契約総額 "&amp;TEXT(VLOOKUP(A17,[7]令和3年度契約状況調査票!$E:$AR,16,FALSE),"#,##0円")&amp;CHAR(10)&amp;VLOOKUP(A17,[7]令和3年度契約状況調査票!$E:$AR,32,FALSE),IF(O17="単価契約","単価契約"&amp;CHAR(10)&amp;"予定調達総額 "&amp;TEXT(VLOOKUP(A17,[7]令和3年度契約状況調査票!$E:$AR,16,FALSE),"#,##0円")&amp;CHAR(10)&amp;VLOOKUP(A17,[7]令和3年度契約状況調査票!$E:$AR,32,FALSE),VLOOKUP(A17,[7]令和3年度契約状況調査票!$E:$AR,32,FALSE))))))))</f>
        <v/>
      </c>
      <c r="O17" s="10" t="str">
        <f>IF(A17="","",VLOOKUP(A17,[7]令和3年度契約状況調査票!$E:$BY,53,FALSE))</f>
        <v/>
      </c>
      <c r="P17" s="10" t="str">
        <f>IF(A17="","",IF(VLOOKUP(A17,[7]令和3年度契約状況調査票!$E:$AR,14,FALSE)="他官署で調達手続きを実施のため","×",IF(VLOOKUP(A17,[7]令和3年度契約状況調査票!$E:$AR,21,FALSE)="②同種の他の契約の予定価格を類推されるおそれがあるため公表しない","×","○")))</f>
        <v/>
      </c>
    </row>
    <row r="18" spans="1:16" s="10" customFormat="1" ht="60" customHeight="1">
      <c r="A18" s="11" t="str">
        <f>IF(MAX([7]令和3年度契約状況調査票!E17:E262)&gt;=ROW()-5,ROW()-5,"")</f>
        <v/>
      </c>
      <c r="B18" s="12" t="str">
        <f>IF(A18="","",VLOOKUP(A18,[7]令和3年度契約状況調査票!$E:$AR,5,FALSE))</f>
        <v/>
      </c>
      <c r="C18" s="13" t="str">
        <f>IF(A18="","",VLOOKUP(A18,[7]令和3年度契約状況調査票!$E:$AR,6,FALSE))</f>
        <v/>
      </c>
      <c r="D18" s="14" t="str">
        <f>IF(A18="","",VLOOKUP(A18,[7]令和3年度契約状況調査票!$E:$AR,9,FALSE))</f>
        <v/>
      </c>
      <c r="E18" s="12" t="str">
        <f>IF(A18="","",VLOOKUP(A18,[7]令和3年度契約状況調査票!$E:$AR,10,FALSE))</f>
        <v/>
      </c>
      <c r="F18" s="15" t="str">
        <f>IF(A18="","",VLOOKUP(A18,[7]令和3年度契約状況調査票!$E:$AR,11,FALSE))</f>
        <v/>
      </c>
      <c r="G18" s="16" t="str">
        <f>IF(A18="","",IF(VLOOKUP(A18,[7]令和3年度契約状況調査票!$E:$AR,12,FALSE)="②一般競争入札（総合評価方式）","一般競争入札"&amp;CHAR(10)&amp;"（総合評価方式）","一般競争入札"))</f>
        <v/>
      </c>
      <c r="H18" s="18" t="str">
        <f>IF(A18="","",IF(VLOOKUP(A18,[7]令和3年度契約状況調査票!$E:$AR,14,FALSE)="他官署で調達手続きを実施のため","他官署で調達手続きを実施のため",IF(VLOOKUP(A18,[7]令和3年度契約状況調査票!$E:$AR,21,FALSE)="②同種の他の契約の予定価格を類推されるおそれがあるため公表しない","同種の他の契約の予定価格を類推されるおそれがあるため公表しない",IF(VLOOKUP(A18,[7]令和3年度契約状況調査票!$E:$AR,21,FALSE)="－","－",IF(VLOOKUP(A18,[7]令和3年度契約状況調査票!$E:$AR,7,FALSE)&lt;&gt;"",TEXT(VLOOKUP(A18,[7]令和3年度契約状況調査票!$E:$AR,14,FALSE),"#,##0円")&amp;CHAR(10)&amp;"(A)",VLOOKUP(A18,[7]令和3年度契約状況調査票!$E:$AR,14,FALSE))))))</f>
        <v/>
      </c>
      <c r="I18" s="18" t="str">
        <f>IF(A18="","",VLOOKUP(A18,[7]令和3年度契約状況調査票!$E:$AR,15,FALSE))</f>
        <v/>
      </c>
      <c r="J18" s="19" t="str">
        <f>IF(A18="","",IF(VLOOKUP(A18,[7]令和3年度契約状況調査票!$E:$AR,14,FALSE)="他官署で調達手続きを実施のため","－",IF(VLOOKUP(A18,[7]令和3年度契約状況調査票!$E:$AR,21,FALSE)="②同種の他の契約の予定価格を類推されるおそれがあるため公表しない","－",IF(VLOOKUP(A18,[7]令和3年度契約状況調査票!$E:$AR,21,FALSE)="－","－",IF(VLOOKUP(A18,[7]令和3年度契約状況調査票!$E:$AR,7,FALSE)&lt;&gt;"",TEXT(VLOOKUP(A18,[7]令和3年度契約状況調査票!$E:$AR,17,FALSE),"#.0%")&amp;CHAR(10)&amp;"(B/A×100)",VLOOKUP(A18,[7]令和3年度契約状況調査票!$E:$AR,17,FALSE))))))</f>
        <v/>
      </c>
      <c r="K18" s="20" t="str">
        <f>IF(A18="","",IF(VLOOKUP(A18,[7]令和3年度契約状況調査票!$E:$AR,27,FALSE)="①公益社団法人","公社",IF(VLOOKUP(A18,[7]令和3年度契約状況調査票!$E:$AR,27,FALSE)="②公益財団法人","公財","")))</f>
        <v/>
      </c>
      <c r="L18" s="20" t="str">
        <f>IF(A18="","",VLOOKUP(A18,[7]令和3年度契約状況調査票!$E:$AR,28,FALSE))</f>
        <v/>
      </c>
      <c r="M18" s="21" t="str">
        <f>IF(A18="","",IF(VLOOKUP(A18,[7]令和3年度契約状況調査票!$E:$AR,28,FALSE)="国所管",VLOOKUP(A18,[7]令和3年度契約状況調査票!$E:$AR,22,FALSE),""))</f>
        <v/>
      </c>
      <c r="N18" s="22" t="str">
        <f>IF(A18="","",IF(AND(P18="○",O18="分担契約/単価契約"),"単価契約"&amp;CHAR(10)&amp;"予定調達総額 "&amp;TEXT(VLOOKUP(A18,[7]令和3年度契約状況調査票!$E:$AR,16,FALSE),"#,##0円")&amp;"(B)"&amp;CHAR(10)&amp;"分担契約"&amp;CHAR(10)&amp;VLOOKUP(A18,[7]令和3年度契約状況調査票!$E:$AR,32,FALSE),IF(AND(P18="○",O18="分担契約"),"分担契約"&amp;CHAR(10)&amp;"契約総額 "&amp;TEXT(VLOOKUP(A18,[7]令和3年度契約状況調査票!$E:$AR,16,FALSE),"#,##0円")&amp;"(B)"&amp;CHAR(10)&amp;VLOOKUP(A18,[7]令和3年度契約状況調査票!$E:$AR,32,FALSE),(IF(O18="分担契約/単価契約","単価契約"&amp;CHAR(10)&amp;"予定調達総額 "&amp;TEXT(VLOOKUP(A18,[7]令和3年度契約状況調査票!$E:$AR,16,FALSE),"#,##0円")&amp;CHAR(10)&amp;"分担契約"&amp;CHAR(10)&amp;VLOOKUP(A18,[7]令和3年度契約状況調査票!$E:$AR,32,FALSE),IF(O18="分担契約","分担契約"&amp;CHAR(10)&amp;"契約総額 "&amp;TEXT(VLOOKUP(A18,[7]令和3年度契約状況調査票!$E:$AR,16,FALSE),"#,##0円")&amp;CHAR(10)&amp;VLOOKUP(A18,[7]令和3年度契約状況調査票!$E:$AR,32,FALSE),IF(O18="単価契約","単価契約"&amp;CHAR(10)&amp;"予定調達総額 "&amp;TEXT(VLOOKUP(A18,[7]令和3年度契約状況調査票!$E:$AR,16,FALSE),"#,##0円")&amp;CHAR(10)&amp;VLOOKUP(A18,[7]令和3年度契約状況調査票!$E:$AR,32,FALSE),VLOOKUP(A18,[7]令和3年度契約状況調査票!$E:$AR,32,FALSE))))))))</f>
        <v/>
      </c>
      <c r="O18" s="10" t="str">
        <f>IF(A18="","",VLOOKUP(A18,[7]令和3年度契約状況調査票!$E:$BY,53,FALSE))</f>
        <v/>
      </c>
      <c r="P18" s="10" t="str">
        <f>IF(A18="","",IF(VLOOKUP(A18,[7]令和3年度契約状況調査票!$E:$AR,14,FALSE)="他官署で調達手続きを実施のため","×",IF(VLOOKUP(A18,[7]令和3年度契約状況調査票!$E:$AR,21,FALSE)="②同種の他の契約の予定価格を類推されるおそれがあるため公表しない","×","○")))</f>
        <v/>
      </c>
    </row>
    <row r="19" spans="1:16" s="10" customFormat="1" ht="60" customHeight="1">
      <c r="A19" s="11" t="str">
        <f>IF(MAX([7]令和3年度契約状況調査票!E18:E263)&gt;=ROW()-5,ROW()-5,"")</f>
        <v/>
      </c>
      <c r="B19" s="12" t="str">
        <f>IF(A19="","",VLOOKUP(A19,[7]令和3年度契約状況調査票!$E:$AR,5,FALSE))</f>
        <v/>
      </c>
      <c r="C19" s="13" t="str">
        <f>IF(A19="","",VLOOKUP(A19,[7]令和3年度契約状況調査票!$E:$AR,6,FALSE))</f>
        <v/>
      </c>
      <c r="D19" s="14" t="str">
        <f>IF(A19="","",VLOOKUP(A19,[7]令和3年度契約状況調査票!$E:$AR,9,FALSE))</f>
        <v/>
      </c>
      <c r="E19" s="12" t="str">
        <f>IF(A19="","",VLOOKUP(A19,[7]令和3年度契約状況調査票!$E:$AR,10,FALSE))</f>
        <v/>
      </c>
      <c r="F19" s="15" t="str">
        <f>IF(A19="","",VLOOKUP(A19,[7]令和3年度契約状況調査票!$E:$AR,11,FALSE))</f>
        <v/>
      </c>
      <c r="G19" s="16" t="str">
        <f>IF(A19="","",IF(VLOOKUP(A19,[7]令和3年度契約状況調査票!$E:$AR,12,FALSE)="②一般競争入札（総合評価方式）","一般競争入札"&amp;CHAR(10)&amp;"（総合評価方式）","一般競争入札"))</f>
        <v/>
      </c>
      <c r="H19" s="18" t="str">
        <f>IF(A19="","",IF(VLOOKUP(A19,[7]令和3年度契約状況調査票!$E:$AR,14,FALSE)="他官署で調達手続きを実施のため","他官署で調達手続きを実施のため",IF(VLOOKUP(A19,[7]令和3年度契約状況調査票!$E:$AR,21,FALSE)="②同種の他の契約の予定価格を類推されるおそれがあるため公表しない","同種の他の契約の予定価格を類推されるおそれがあるため公表しない",IF(VLOOKUP(A19,[7]令和3年度契約状況調査票!$E:$AR,21,FALSE)="－","－",IF(VLOOKUP(A19,[7]令和3年度契約状況調査票!$E:$AR,7,FALSE)&lt;&gt;"",TEXT(VLOOKUP(A19,[7]令和3年度契約状況調査票!$E:$AR,14,FALSE),"#,##0円")&amp;CHAR(10)&amp;"(A)",VLOOKUP(A19,[7]令和3年度契約状況調査票!$E:$AR,14,FALSE))))))</f>
        <v/>
      </c>
      <c r="I19" s="18" t="str">
        <f>IF(A19="","",VLOOKUP(A19,[7]令和3年度契約状況調査票!$E:$AR,15,FALSE))</f>
        <v/>
      </c>
      <c r="J19" s="19" t="str">
        <f>IF(A19="","",IF(VLOOKUP(A19,[7]令和3年度契約状況調査票!$E:$AR,14,FALSE)="他官署で調達手続きを実施のため","－",IF(VLOOKUP(A19,[7]令和3年度契約状況調査票!$E:$AR,21,FALSE)="②同種の他の契約の予定価格を類推されるおそれがあるため公表しない","－",IF(VLOOKUP(A19,[7]令和3年度契約状況調査票!$E:$AR,21,FALSE)="－","－",IF(VLOOKUP(A19,[7]令和3年度契約状況調査票!$E:$AR,7,FALSE)&lt;&gt;"",TEXT(VLOOKUP(A19,[7]令和3年度契約状況調査票!$E:$AR,17,FALSE),"#.0%")&amp;CHAR(10)&amp;"(B/A×100)",VLOOKUP(A19,[7]令和3年度契約状況調査票!$E:$AR,17,FALSE))))))</f>
        <v/>
      </c>
      <c r="K19" s="20" t="str">
        <f>IF(A19="","",IF(VLOOKUP(A19,[7]令和3年度契約状況調査票!$E:$AR,27,FALSE)="①公益社団法人","公社",IF(VLOOKUP(A19,[7]令和3年度契約状況調査票!$E:$AR,27,FALSE)="②公益財団法人","公財","")))</f>
        <v/>
      </c>
      <c r="L19" s="20" t="str">
        <f>IF(A19="","",VLOOKUP(A19,[7]令和3年度契約状況調査票!$E:$AR,28,FALSE))</f>
        <v/>
      </c>
      <c r="M19" s="21" t="str">
        <f>IF(A19="","",IF(VLOOKUP(A19,[7]令和3年度契約状況調査票!$E:$AR,28,FALSE)="国所管",VLOOKUP(A19,[7]令和3年度契約状況調査票!$E:$AR,22,FALSE),""))</f>
        <v/>
      </c>
      <c r="N19" s="22" t="str">
        <f>IF(A19="","",IF(AND(P19="○",O19="分担契約/単価契約"),"単価契約"&amp;CHAR(10)&amp;"予定調達総額 "&amp;TEXT(VLOOKUP(A19,[7]令和3年度契約状況調査票!$E:$AR,16,FALSE),"#,##0円")&amp;"(B)"&amp;CHAR(10)&amp;"分担契約"&amp;CHAR(10)&amp;VLOOKUP(A19,[7]令和3年度契約状況調査票!$E:$AR,32,FALSE),IF(AND(P19="○",O19="分担契約"),"分担契約"&amp;CHAR(10)&amp;"契約総額 "&amp;TEXT(VLOOKUP(A19,[7]令和3年度契約状況調査票!$E:$AR,16,FALSE),"#,##0円")&amp;"(B)"&amp;CHAR(10)&amp;VLOOKUP(A19,[7]令和3年度契約状況調査票!$E:$AR,32,FALSE),(IF(O19="分担契約/単価契約","単価契約"&amp;CHAR(10)&amp;"予定調達総額 "&amp;TEXT(VLOOKUP(A19,[7]令和3年度契約状況調査票!$E:$AR,16,FALSE),"#,##0円")&amp;CHAR(10)&amp;"分担契約"&amp;CHAR(10)&amp;VLOOKUP(A19,[7]令和3年度契約状況調査票!$E:$AR,32,FALSE),IF(O19="分担契約","分担契約"&amp;CHAR(10)&amp;"契約総額 "&amp;TEXT(VLOOKUP(A19,[7]令和3年度契約状況調査票!$E:$AR,16,FALSE),"#,##0円")&amp;CHAR(10)&amp;VLOOKUP(A19,[7]令和3年度契約状況調査票!$E:$AR,32,FALSE),IF(O19="単価契約","単価契約"&amp;CHAR(10)&amp;"予定調達総額 "&amp;TEXT(VLOOKUP(A19,[7]令和3年度契約状況調査票!$E:$AR,16,FALSE),"#,##0円")&amp;CHAR(10)&amp;VLOOKUP(A19,[7]令和3年度契約状況調査票!$E:$AR,32,FALSE),VLOOKUP(A19,[7]令和3年度契約状況調査票!$E:$AR,32,FALSE))))))))</f>
        <v/>
      </c>
      <c r="O19" s="10" t="str">
        <f>IF(A19="","",VLOOKUP(A19,[7]令和3年度契約状況調査票!$E:$BY,53,FALSE))</f>
        <v/>
      </c>
      <c r="P19" s="10" t="str">
        <f>IF(A19="","",IF(VLOOKUP(A19,[7]令和3年度契約状況調査票!$E:$AR,14,FALSE)="他官署で調達手続きを実施のため","×",IF(VLOOKUP(A19,[7]令和3年度契約状況調査票!$E:$AR,21,FALSE)="②同種の他の契約の予定価格を類推されるおそれがあるため公表しない","×","○")))</f>
        <v/>
      </c>
    </row>
    <row r="20" spans="1:16" s="10" customFormat="1" ht="60" customHeight="1">
      <c r="A20" s="11" t="str">
        <f>IF(MAX([7]令和3年度契約状況調査票!E19:E264)&gt;=ROW()-5,ROW()-5,"")</f>
        <v/>
      </c>
      <c r="B20" s="12" t="str">
        <f>IF(A20="","",VLOOKUP(A20,[7]令和3年度契約状況調査票!$E:$AR,5,FALSE))</f>
        <v/>
      </c>
      <c r="C20" s="13" t="str">
        <f>IF(A20="","",VLOOKUP(A20,[7]令和3年度契約状況調査票!$E:$AR,6,FALSE))</f>
        <v/>
      </c>
      <c r="D20" s="14" t="str">
        <f>IF(A20="","",VLOOKUP(A20,[7]令和3年度契約状況調査票!$E:$AR,9,FALSE))</f>
        <v/>
      </c>
      <c r="E20" s="12" t="str">
        <f>IF(A20="","",VLOOKUP(A20,[7]令和3年度契約状況調査票!$E:$AR,10,FALSE))</f>
        <v/>
      </c>
      <c r="F20" s="15" t="str">
        <f>IF(A20="","",VLOOKUP(A20,[7]令和3年度契約状況調査票!$E:$AR,11,FALSE))</f>
        <v/>
      </c>
      <c r="G20" s="16" t="str">
        <f>IF(A20="","",IF(VLOOKUP(A20,[7]令和3年度契約状況調査票!$E:$AR,12,FALSE)="②一般競争入札（総合評価方式）","一般競争入札"&amp;CHAR(10)&amp;"（総合評価方式）","一般競争入札"))</f>
        <v/>
      </c>
      <c r="H20" s="18" t="str">
        <f>IF(A20="","",IF(VLOOKUP(A20,[7]令和3年度契約状況調査票!$E:$AR,14,FALSE)="他官署で調達手続きを実施のため","他官署で調達手続きを実施のため",IF(VLOOKUP(A20,[7]令和3年度契約状況調査票!$E:$AR,21,FALSE)="②同種の他の契約の予定価格を類推されるおそれがあるため公表しない","同種の他の契約の予定価格を類推されるおそれがあるため公表しない",IF(VLOOKUP(A20,[7]令和3年度契約状況調査票!$E:$AR,21,FALSE)="－","－",IF(VLOOKUP(A20,[7]令和3年度契約状況調査票!$E:$AR,7,FALSE)&lt;&gt;"",TEXT(VLOOKUP(A20,[7]令和3年度契約状況調査票!$E:$AR,14,FALSE),"#,##0円")&amp;CHAR(10)&amp;"(A)",VLOOKUP(A20,[7]令和3年度契約状況調査票!$E:$AR,14,FALSE))))))</f>
        <v/>
      </c>
      <c r="I20" s="18" t="str">
        <f>IF(A20="","",VLOOKUP(A20,[7]令和3年度契約状況調査票!$E:$AR,15,FALSE))</f>
        <v/>
      </c>
      <c r="J20" s="19" t="str">
        <f>IF(A20="","",IF(VLOOKUP(A20,[7]令和3年度契約状況調査票!$E:$AR,14,FALSE)="他官署で調達手続きを実施のため","－",IF(VLOOKUP(A20,[7]令和3年度契約状況調査票!$E:$AR,21,FALSE)="②同種の他の契約の予定価格を類推されるおそれがあるため公表しない","－",IF(VLOOKUP(A20,[7]令和3年度契約状況調査票!$E:$AR,21,FALSE)="－","－",IF(VLOOKUP(A20,[7]令和3年度契約状況調査票!$E:$AR,7,FALSE)&lt;&gt;"",TEXT(VLOOKUP(A20,[7]令和3年度契約状況調査票!$E:$AR,17,FALSE),"#.0%")&amp;CHAR(10)&amp;"(B/A×100)",VLOOKUP(A20,[7]令和3年度契約状況調査票!$E:$AR,17,FALSE))))))</f>
        <v/>
      </c>
      <c r="K20" s="20" t="str">
        <f>IF(A20="","",IF(VLOOKUP(A20,[7]令和3年度契約状況調査票!$E:$AR,27,FALSE)="①公益社団法人","公社",IF(VLOOKUP(A20,[7]令和3年度契約状況調査票!$E:$AR,27,FALSE)="②公益財団法人","公財","")))</f>
        <v/>
      </c>
      <c r="L20" s="20" t="str">
        <f>IF(A20="","",VLOOKUP(A20,[7]令和3年度契約状況調査票!$E:$AR,28,FALSE))</f>
        <v/>
      </c>
      <c r="M20" s="21" t="str">
        <f>IF(A20="","",IF(VLOOKUP(A20,[7]令和3年度契約状況調査票!$E:$AR,28,FALSE)="国所管",VLOOKUP(A20,[7]令和3年度契約状況調査票!$E:$AR,22,FALSE),""))</f>
        <v/>
      </c>
      <c r="N20" s="22" t="str">
        <f>IF(A20="","",IF(AND(P20="○",O20="分担契約/単価契約"),"単価契約"&amp;CHAR(10)&amp;"予定調達総額 "&amp;TEXT(VLOOKUP(A20,[7]令和3年度契約状況調査票!$E:$AR,16,FALSE),"#,##0円")&amp;"(B)"&amp;CHAR(10)&amp;"分担契約"&amp;CHAR(10)&amp;VLOOKUP(A20,[7]令和3年度契約状況調査票!$E:$AR,32,FALSE),IF(AND(P20="○",O20="分担契約"),"分担契約"&amp;CHAR(10)&amp;"契約総額 "&amp;TEXT(VLOOKUP(A20,[7]令和3年度契約状況調査票!$E:$AR,16,FALSE),"#,##0円")&amp;"(B)"&amp;CHAR(10)&amp;VLOOKUP(A20,[7]令和3年度契約状況調査票!$E:$AR,32,FALSE),(IF(O20="分担契約/単価契約","単価契約"&amp;CHAR(10)&amp;"予定調達総額 "&amp;TEXT(VLOOKUP(A20,[7]令和3年度契約状況調査票!$E:$AR,16,FALSE),"#,##0円")&amp;CHAR(10)&amp;"分担契約"&amp;CHAR(10)&amp;VLOOKUP(A20,[7]令和3年度契約状況調査票!$E:$AR,32,FALSE),IF(O20="分担契約","分担契約"&amp;CHAR(10)&amp;"契約総額 "&amp;TEXT(VLOOKUP(A20,[7]令和3年度契約状況調査票!$E:$AR,16,FALSE),"#,##0円")&amp;CHAR(10)&amp;VLOOKUP(A20,[7]令和3年度契約状況調査票!$E:$AR,32,FALSE),IF(O20="単価契約","単価契約"&amp;CHAR(10)&amp;"予定調達総額 "&amp;TEXT(VLOOKUP(A20,[7]令和3年度契約状況調査票!$E:$AR,16,FALSE),"#,##0円")&amp;CHAR(10)&amp;VLOOKUP(A20,[7]令和3年度契約状況調査票!$E:$AR,32,FALSE),VLOOKUP(A20,[7]令和3年度契約状況調査票!$E:$AR,32,FALSE))))))))</f>
        <v/>
      </c>
      <c r="O20" s="10" t="str">
        <f>IF(A20="","",VLOOKUP(A20,[7]令和3年度契約状況調査票!$E:$BY,53,FALSE))</f>
        <v/>
      </c>
      <c r="P20" s="10" t="str">
        <f>IF(A20="","",IF(VLOOKUP(A20,[7]令和3年度契約状況調査票!$E:$AR,14,FALSE)="他官署で調達手続きを実施のため","×",IF(VLOOKUP(A20,[7]令和3年度契約状況調査票!$E:$AR,21,FALSE)="②同種の他の契約の予定価格を類推されるおそれがあるため公表しない","×","○")))</f>
        <v/>
      </c>
    </row>
    <row r="21" spans="1:16" s="10" customFormat="1" ht="60" customHeight="1">
      <c r="A21" s="11" t="str">
        <f>IF(MAX([7]令和3年度契約状況調査票!E20:E265)&gt;=ROW()-5,ROW()-5,"")</f>
        <v/>
      </c>
      <c r="B21" s="12" t="str">
        <f>IF(A21="","",VLOOKUP(A21,[7]令和3年度契約状況調査票!$E:$AR,5,FALSE))</f>
        <v/>
      </c>
      <c r="C21" s="13" t="str">
        <f>IF(A21="","",VLOOKUP(A21,[7]令和3年度契約状況調査票!$E:$AR,6,FALSE))</f>
        <v/>
      </c>
      <c r="D21" s="14" t="str">
        <f>IF(A21="","",VLOOKUP(A21,[7]令和3年度契約状況調査票!$E:$AR,9,FALSE))</f>
        <v/>
      </c>
      <c r="E21" s="12" t="str">
        <f>IF(A21="","",VLOOKUP(A21,[7]令和3年度契約状況調査票!$E:$AR,10,FALSE))</f>
        <v/>
      </c>
      <c r="F21" s="15" t="str">
        <f>IF(A21="","",VLOOKUP(A21,[7]令和3年度契約状況調査票!$E:$AR,11,FALSE))</f>
        <v/>
      </c>
      <c r="G21" s="16" t="str">
        <f>IF(A21="","",IF(VLOOKUP(A21,[7]令和3年度契約状況調査票!$E:$AR,12,FALSE)="②一般競争入札（総合評価方式）","一般競争入札"&amp;CHAR(10)&amp;"（総合評価方式）","一般競争入札"))</f>
        <v/>
      </c>
      <c r="H21" s="18" t="str">
        <f>IF(A21="","",IF(VLOOKUP(A21,[7]令和3年度契約状況調査票!$E:$AR,14,FALSE)="他官署で調達手続きを実施のため","他官署で調達手続きを実施のため",IF(VLOOKUP(A21,[7]令和3年度契約状況調査票!$E:$AR,21,FALSE)="②同種の他の契約の予定価格を類推されるおそれがあるため公表しない","同種の他の契約の予定価格を類推されるおそれがあるため公表しない",IF(VLOOKUP(A21,[7]令和3年度契約状況調査票!$E:$AR,21,FALSE)="－","－",IF(VLOOKUP(A21,[7]令和3年度契約状況調査票!$E:$AR,7,FALSE)&lt;&gt;"",TEXT(VLOOKUP(A21,[7]令和3年度契約状況調査票!$E:$AR,14,FALSE),"#,##0円")&amp;CHAR(10)&amp;"(A)",VLOOKUP(A21,[7]令和3年度契約状況調査票!$E:$AR,14,FALSE))))))</f>
        <v/>
      </c>
      <c r="I21" s="18" t="str">
        <f>IF(A21="","",VLOOKUP(A21,[7]令和3年度契約状況調査票!$E:$AR,15,FALSE))</f>
        <v/>
      </c>
      <c r="J21" s="19" t="str">
        <f>IF(A21="","",IF(VLOOKUP(A21,[7]令和3年度契約状況調査票!$E:$AR,14,FALSE)="他官署で調達手続きを実施のため","－",IF(VLOOKUP(A21,[7]令和3年度契約状況調査票!$E:$AR,21,FALSE)="②同種の他の契約の予定価格を類推されるおそれがあるため公表しない","－",IF(VLOOKUP(A21,[7]令和3年度契約状況調査票!$E:$AR,21,FALSE)="－","－",IF(VLOOKUP(A21,[7]令和3年度契約状況調査票!$E:$AR,7,FALSE)&lt;&gt;"",TEXT(VLOOKUP(A21,[7]令和3年度契約状況調査票!$E:$AR,17,FALSE),"#.0%")&amp;CHAR(10)&amp;"(B/A×100)",VLOOKUP(A21,[7]令和3年度契約状況調査票!$E:$AR,17,FALSE))))))</f>
        <v/>
      </c>
      <c r="K21" s="20" t="str">
        <f>IF(A21="","",IF(VLOOKUP(A21,[7]令和3年度契約状況調査票!$E:$AR,27,FALSE)="①公益社団法人","公社",IF(VLOOKUP(A21,[7]令和3年度契約状況調査票!$E:$AR,27,FALSE)="②公益財団法人","公財","")))</f>
        <v/>
      </c>
      <c r="L21" s="20" t="str">
        <f>IF(A21="","",VLOOKUP(A21,[7]令和3年度契約状況調査票!$E:$AR,28,FALSE))</f>
        <v/>
      </c>
      <c r="M21" s="21" t="str">
        <f>IF(A21="","",IF(VLOOKUP(A21,[7]令和3年度契約状況調査票!$E:$AR,28,FALSE)="国所管",VLOOKUP(A21,[7]令和3年度契約状況調査票!$E:$AR,22,FALSE),""))</f>
        <v/>
      </c>
      <c r="N21" s="22" t="str">
        <f>IF(A21="","",IF(AND(P21="○",O21="分担契約/単価契約"),"単価契約"&amp;CHAR(10)&amp;"予定調達総額 "&amp;TEXT(VLOOKUP(A21,[7]令和3年度契約状況調査票!$E:$AR,16,FALSE),"#,##0円")&amp;"(B)"&amp;CHAR(10)&amp;"分担契約"&amp;CHAR(10)&amp;VLOOKUP(A21,[7]令和3年度契約状況調査票!$E:$AR,32,FALSE),IF(AND(P21="○",O21="分担契約"),"分担契約"&amp;CHAR(10)&amp;"契約総額 "&amp;TEXT(VLOOKUP(A21,[7]令和3年度契約状況調査票!$E:$AR,16,FALSE),"#,##0円")&amp;"(B)"&amp;CHAR(10)&amp;VLOOKUP(A21,[7]令和3年度契約状況調査票!$E:$AR,32,FALSE),(IF(O21="分担契約/単価契約","単価契約"&amp;CHAR(10)&amp;"予定調達総額 "&amp;TEXT(VLOOKUP(A21,[7]令和3年度契約状況調査票!$E:$AR,16,FALSE),"#,##0円")&amp;CHAR(10)&amp;"分担契約"&amp;CHAR(10)&amp;VLOOKUP(A21,[7]令和3年度契約状況調査票!$E:$AR,32,FALSE),IF(O21="分担契約","分担契約"&amp;CHAR(10)&amp;"契約総額 "&amp;TEXT(VLOOKUP(A21,[7]令和3年度契約状況調査票!$E:$AR,16,FALSE),"#,##0円")&amp;CHAR(10)&amp;VLOOKUP(A21,[7]令和3年度契約状況調査票!$E:$AR,32,FALSE),IF(O21="単価契約","単価契約"&amp;CHAR(10)&amp;"予定調達総額 "&amp;TEXT(VLOOKUP(A21,[7]令和3年度契約状況調査票!$E:$AR,16,FALSE),"#,##0円")&amp;CHAR(10)&amp;VLOOKUP(A21,[7]令和3年度契約状況調査票!$E:$AR,32,FALSE),VLOOKUP(A21,[7]令和3年度契約状況調査票!$E:$AR,32,FALSE))))))))</f>
        <v/>
      </c>
      <c r="O21" s="10" t="str">
        <f>IF(A21="","",VLOOKUP(A21,[7]令和3年度契約状況調査票!$E:$BY,53,FALSE))</f>
        <v/>
      </c>
      <c r="P21" s="10" t="str">
        <f>IF(A21="","",IF(VLOOKUP(A21,[7]令和3年度契約状況調査票!$E:$AR,14,FALSE)="他官署で調達手続きを実施のため","×",IF(VLOOKUP(A21,[7]令和3年度契約状況調査票!$E:$AR,21,FALSE)="②同種の他の契約の予定価格を類推されるおそれがあるため公表しない","×","○")))</f>
        <v/>
      </c>
    </row>
    <row r="22" spans="1:16" s="10" customFormat="1" ht="60" customHeight="1">
      <c r="A22" s="11" t="str">
        <f>IF(MAX([7]令和3年度契約状況調査票!E21:E266)&gt;=ROW()-5,ROW()-5,"")</f>
        <v/>
      </c>
      <c r="B22" s="12" t="str">
        <f>IF(A22="","",VLOOKUP(A22,[7]令和3年度契約状況調査票!$E:$AR,5,FALSE))</f>
        <v/>
      </c>
      <c r="C22" s="13" t="str">
        <f>IF(A22="","",VLOOKUP(A22,[7]令和3年度契約状況調査票!$E:$AR,6,FALSE))</f>
        <v/>
      </c>
      <c r="D22" s="14" t="str">
        <f>IF(A22="","",VLOOKUP(A22,[7]令和3年度契約状況調査票!$E:$AR,9,FALSE))</f>
        <v/>
      </c>
      <c r="E22" s="12" t="str">
        <f>IF(A22="","",VLOOKUP(A22,[7]令和3年度契約状況調査票!$E:$AR,10,FALSE))</f>
        <v/>
      </c>
      <c r="F22" s="15" t="str">
        <f>IF(A22="","",VLOOKUP(A22,[7]令和3年度契約状況調査票!$E:$AR,11,FALSE))</f>
        <v/>
      </c>
      <c r="G22" s="16" t="str">
        <f>IF(A22="","",IF(VLOOKUP(A22,[7]令和3年度契約状況調査票!$E:$AR,12,FALSE)="②一般競争入札（総合評価方式）","一般競争入札"&amp;CHAR(10)&amp;"（総合評価方式）","一般競争入札"))</f>
        <v/>
      </c>
      <c r="H22" s="18" t="str">
        <f>IF(A22="","",IF(VLOOKUP(A22,[7]令和3年度契約状況調査票!$E:$AR,14,FALSE)="他官署で調達手続きを実施のため","他官署で調達手続きを実施のため",IF(VLOOKUP(A22,[7]令和3年度契約状況調査票!$E:$AR,21,FALSE)="②同種の他の契約の予定価格を類推されるおそれがあるため公表しない","同種の他の契約の予定価格を類推されるおそれがあるため公表しない",IF(VLOOKUP(A22,[7]令和3年度契約状況調査票!$E:$AR,21,FALSE)="－","－",IF(VLOOKUP(A22,[7]令和3年度契約状況調査票!$E:$AR,7,FALSE)&lt;&gt;"",TEXT(VLOOKUP(A22,[7]令和3年度契約状況調査票!$E:$AR,14,FALSE),"#,##0円")&amp;CHAR(10)&amp;"(A)",VLOOKUP(A22,[7]令和3年度契約状況調査票!$E:$AR,14,FALSE))))))</f>
        <v/>
      </c>
      <c r="I22" s="18" t="str">
        <f>IF(A22="","",VLOOKUP(A22,[7]令和3年度契約状況調査票!$E:$AR,15,FALSE))</f>
        <v/>
      </c>
      <c r="J22" s="19" t="str">
        <f>IF(A22="","",IF(VLOOKUP(A22,[7]令和3年度契約状況調査票!$E:$AR,14,FALSE)="他官署で調達手続きを実施のため","－",IF(VLOOKUP(A22,[7]令和3年度契約状況調査票!$E:$AR,21,FALSE)="②同種の他の契約の予定価格を類推されるおそれがあるため公表しない","－",IF(VLOOKUP(A22,[7]令和3年度契約状況調査票!$E:$AR,21,FALSE)="－","－",IF(VLOOKUP(A22,[7]令和3年度契約状況調査票!$E:$AR,7,FALSE)&lt;&gt;"",TEXT(VLOOKUP(A22,[7]令和3年度契約状況調査票!$E:$AR,17,FALSE),"#.0%")&amp;CHAR(10)&amp;"(B/A×100)",VLOOKUP(A22,[7]令和3年度契約状況調査票!$E:$AR,17,FALSE))))))</f>
        <v/>
      </c>
      <c r="K22" s="20" t="str">
        <f>IF(A22="","",IF(VLOOKUP(A22,[7]令和3年度契約状況調査票!$E:$AR,27,FALSE)="①公益社団法人","公社",IF(VLOOKUP(A22,[7]令和3年度契約状況調査票!$E:$AR,27,FALSE)="②公益財団法人","公財","")))</f>
        <v/>
      </c>
      <c r="L22" s="20" t="str">
        <f>IF(A22="","",VLOOKUP(A22,[7]令和3年度契約状況調査票!$E:$AR,28,FALSE))</f>
        <v/>
      </c>
      <c r="M22" s="21" t="str">
        <f>IF(A22="","",IF(VLOOKUP(A22,[7]令和3年度契約状況調査票!$E:$AR,28,FALSE)="国所管",VLOOKUP(A22,[7]令和3年度契約状況調査票!$E:$AR,22,FALSE),""))</f>
        <v/>
      </c>
      <c r="N22" s="22" t="str">
        <f>IF(A22="","",IF(AND(P22="○",O22="分担契約/単価契約"),"単価契約"&amp;CHAR(10)&amp;"予定調達総額 "&amp;TEXT(VLOOKUP(A22,[7]令和3年度契約状況調査票!$E:$AR,16,FALSE),"#,##0円")&amp;"(B)"&amp;CHAR(10)&amp;"分担契約"&amp;CHAR(10)&amp;VLOOKUP(A22,[7]令和3年度契約状況調査票!$E:$AR,32,FALSE),IF(AND(P22="○",O22="分担契約"),"分担契約"&amp;CHAR(10)&amp;"契約総額 "&amp;TEXT(VLOOKUP(A22,[7]令和3年度契約状況調査票!$E:$AR,16,FALSE),"#,##0円")&amp;"(B)"&amp;CHAR(10)&amp;VLOOKUP(A22,[7]令和3年度契約状況調査票!$E:$AR,32,FALSE),(IF(O22="分担契約/単価契約","単価契約"&amp;CHAR(10)&amp;"予定調達総額 "&amp;TEXT(VLOOKUP(A22,[7]令和3年度契約状況調査票!$E:$AR,16,FALSE),"#,##0円")&amp;CHAR(10)&amp;"分担契約"&amp;CHAR(10)&amp;VLOOKUP(A22,[7]令和3年度契約状況調査票!$E:$AR,32,FALSE),IF(O22="分担契約","分担契約"&amp;CHAR(10)&amp;"契約総額 "&amp;TEXT(VLOOKUP(A22,[7]令和3年度契約状況調査票!$E:$AR,16,FALSE),"#,##0円")&amp;CHAR(10)&amp;VLOOKUP(A22,[7]令和3年度契約状況調査票!$E:$AR,32,FALSE),IF(O22="単価契約","単価契約"&amp;CHAR(10)&amp;"予定調達総額 "&amp;TEXT(VLOOKUP(A22,[7]令和3年度契約状況調査票!$E:$AR,16,FALSE),"#,##0円")&amp;CHAR(10)&amp;VLOOKUP(A22,[7]令和3年度契約状況調査票!$E:$AR,32,FALSE),VLOOKUP(A22,[7]令和3年度契約状況調査票!$E:$AR,32,FALSE))))))))</f>
        <v/>
      </c>
      <c r="O22" s="10" t="str">
        <f>IF(A22="","",VLOOKUP(A22,[7]令和3年度契約状況調査票!$E:$BY,53,FALSE))</f>
        <v/>
      </c>
      <c r="P22" s="10" t="str">
        <f>IF(A22="","",IF(VLOOKUP(A22,[7]令和3年度契約状況調査票!$E:$AR,14,FALSE)="他官署で調達手続きを実施のため","×",IF(VLOOKUP(A22,[7]令和3年度契約状況調査票!$E:$AR,21,FALSE)="②同種の他の契約の予定価格を類推されるおそれがあるため公表しない","×","○")))</f>
        <v/>
      </c>
    </row>
    <row r="23" spans="1:16" s="10" customFormat="1" ht="60" customHeight="1">
      <c r="A23" s="11" t="str">
        <f>IF(MAX([7]令和3年度契約状況調査票!E22:E267)&gt;=ROW()-5,ROW()-5,"")</f>
        <v/>
      </c>
      <c r="B23" s="12" t="str">
        <f>IF(A23="","",VLOOKUP(A23,[7]令和3年度契約状況調査票!$E:$AR,5,FALSE))</f>
        <v/>
      </c>
      <c r="C23" s="13" t="str">
        <f>IF(A23="","",VLOOKUP(A23,[7]令和3年度契約状況調査票!$E:$AR,6,FALSE))</f>
        <v/>
      </c>
      <c r="D23" s="14" t="str">
        <f>IF(A23="","",VLOOKUP(A23,[7]令和3年度契約状況調査票!$E:$AR,9,FALSE))</f>
        <v/>
      </c>
      <c r="E23" s="12" t="str">
        <f>IF(A23="","",VLOOKUP(A23,[7]令和3年度契約状況調査票!$E:$AR,10,FALSE))</f>
        <v/>
      </c>
      <c r="F23" s="15" t="str">
        <f>IF(A23="","",VLOOKUP(A23,[7]令和3年度契約状況調査票!$E:$AR,11,FALSE))</f>
        <v/>
      </c>
      <c r="G23" s="16" t="str">
        <f>IF(A23="","",IF(VLOOKUP(A23,[7]令和3年度契約状況調査票!$E:$AR,12,FALSE)="②一般競争入札（総合評価方式）","一般競争入札"&amp;CHAR(10)&amp;"（総合評価方式）","一般競争入札"))</f>
        <v/>
      </c>
      <c r="H23" s="18" t="str">
        <f>IF(A23="","",IF(VLOOKUP(A23,[7]令和3年度契約状況調査票!$E:$AR,14,FALSE)="他官署で調達手続きを実施のため","他官署で調達手続きを実施のため",IF(VLOOKUP(A23,[7]令和3年度契約状況調査票!$E:$AR,21,FALSE)="②同種の他の契約の予定価格を類推されるおそれがあるため公表しない","同種の他の契約の予定価格を類推されるおそれがあるため公表しない",IF(VLOOKUP(A23,[7]令和3年度契約状況調査票!$E:$AR,21,FALSE)="－","－",IF(VLOOKUP(A23,[7]令和3年度契約状況調査票!$E:$AR,7,FALSE)&lt;&gt;"",TEXT(VLOOKUP(A23,[7]令和3年度契約状況調査票!$E:$AR,14,FALSE),"#,##0円")&amp;CHAR(10)&amp;"(A)",VLOOKUP(A23,[7]令和3年度契約状況調査票!$E:$AR,14,FALSE))))))</f>
        <v/>
      </c>
      <c r="I23" s="18" t="str">
        <f>IF(A23="","",VLOOKUP(A23,[7]令和3年度契約状況調査票!$E:$AR,15,FALSE))</f>
        <v/>
      </c>
      <c r="J23" s="19" t="str">
        <f>IF(A23="","",IF(VLOOKUP(A23,[7]令和3年度契約状況調査票!$E:$AR,14,FALSE)="他官署で調達手続きを実施のため","－",IF(VLOOKUP(A23,[7]令和3年度契約状況調査票!$E:$AR,21,FALSE)="②同種の他の契約の予定価格を類推されるおそれがあるため公表しない","－",IF(VLOOKUP(A23,[7]令和3年度契約状況調査票!$E:$AR,21,FALSE)="－","－",IF(VLOOKUP(A23,[7]令和3年度契約状況調査票!$E:$AR,7,FALSE)&lt;&gt;"",TEXT(VLOOKUP(A23,[7]令和3年度契約状況調査票!$E:$AR,17,FALSE),"#.0%")&amp;CHAR(10)&amp;"(B/A×100)",VLOOKUP(A23,[7]令和3年度契約状況調査票!$E:$AR,17,FALSE))))))</f>
        <v/>
      </c>
      <c r="K23" s="20" t="str">
        <f>IF(A23="","",IF(VLOOKUP(A23,[7]令和3年度契約状況調査票!$E:$AR,27,FALSE)="①公益社団法人","公社",IF(VLOOKUP(A23,[7]令和3年度契約状況調査票!$E:$AR,27,FALSE)="②公益財団法人","公財","")))</f>
        <v/>
      </c>
      <c r="L23" s="20" t="str">
        <f>IF(A23="","",VLOOKUP(A23,[7]令和3年度契約状況調査票!$E:$AR,28,FALSE))</f>
        <v/>
      </c>
      <c r="M23" s="21" t="str">
        <f>IF(A23="","",IF(VLOOKUP(A23,[7]令和3年度契約状況調査票!$E:$AR,28,FALSE)="国所管",VLOOKUP(A23,[7]令和3年度契約状況調査票!$E:$AR,22,FALSE),""))</f>
        <v/>
      </c>
      <c r="N23" s="22" t="str">
        <f>IF(A23="","",IF(AND(P23="○",O23="分担契約/単価契約"),"単価契約"&amp;CHAR(10)&amp;"予定調達総額 "&amp;TEXT(VLOOKUP(A23,[7]令和3年度契約状況調査票!$E:$AR,16,FALSE),"#,##0円")&amp;"(B)"&amp;CHAR(10)&amp;"分担契約"&amp;CHAR(10)&amp;VLOOKUP(A23,[7]令和3年度契約状況調査票!$E:$AR,32,FALSE),IF(AND(P23="○",O23="分担契約"),"分担契約"&amp;CHAR(10)&amp;"契約総額 "&amp;TEXT(VLOOKUP(A23,[7]令和3年度契約状況調査票!$E:$AR,16,FALSE),"#,##0円")&amp;"(B)"&amp;CHAR(10)&amp;VLOOKUP(A23,[7]令和3年度契約状況調査票!$E:$AR,32,FALSE),(IF(O23="分担契約/単価契約","単価契約"&amp;CHAR(10)&amp;"予定調達総額 "&amp;TEXT(VLOOKUP(A23,[7]令和3年度契約状況調査票!$E:$AR,16,FALSE),"#,##0円")&amp;CHAR(10)&amp;"分担契約"&amp;CHAR(10)&amp;VLOOKUP(A23,[7]令和3年度契約状況調査票!$E:$AR,32,FALSE),IF(O23="分担契約","分担契約"&amp;CHAR(10)&amp;"契約総額 "&amp;TEXT(VLOOKUP(A23,[7]令和3年度契約状況調査票!$E:$AR,16,FALSE),"#,##0円")&amp;CHAR(10)&amp;VLOOKUP(A23,[7]令和3年度契約状況調査票!$E:$AR,32,FALSE),IF(O23="単価契約","単価契約"&amp;CHAR(10)&amp;"予定調達総額 "&amp;TEXT(VLOOKUP(A23,[7]令和3年度契約状況調査票!$E:$AR,16,FALSE),"#,##0円")&amp;CHAR(10)&amp;VLOOKUP(A23,[7]令和3年度契約状況調査票!$E:$AR,32,FALSE),VLOOKUP(A23,[7]令和3年度契約状況調査票!$E:$AR,32,FALSE))))))))</f>
        <v/>
      </c>
      <c r="O23" s="10" t="str">
        <f>IF(A23="","",VLOOKUP(A23,[7]令和3年度契約状況調査票!$E:$BY,53,FALSE))</f>
        <v/>
      </c>
      <c r="P23" s="10" t="str">
        <f>IF(A23="","",IF(VLOOKUP(A23,[7]令和3年度契約状況調査票!$E:$AR,14,FALSE)="他官署で調達手続きを実施のため","×",IF(VLOOKUP(A23,[7]令和3年度契約状況調査票!$E:$AR,21,FALSE)="②同種の他の契約の予定価格を類推されるおそれがあるため公表しない","×","○")))</f>
        <v/>
      </c>
    </row>
    <row r="24" spans="1:16" s="10" customFormat="1" ht="60" customHeight="1">
      <c r="A24" s="11" t="str">
        <f>IF(MAX([7]令和3年度契約状況調査票!E23:E268)&gt;=ROW()-5,ROW()-5,"")</f>
        <v/>
      </c>
      <c r="B24" s="12" t="str">
        <f>IF(A24="","",VLOOKUP(A24,[7]令和3年度契約状況調査票!$E:$AR,5,FALSE))</f>
        <v/>
      </c>
      <c r="C24" s="13" t="str">
        <f>IF(A24="","",VLOOKUP(A24,[7]令和3年度契約状況調査票!$E:$AR,6,FALSE))</f>
        <v/>
      </c>
      <c r="D24" s="14" t="str">
        <f>IF(A24="","",VLOOKUP(A24,[7]令和3年度契約状況調査票!$E:$AR,9,FALSE))</f>
        <v/>
      </c>
      <c r="E24" s="12" t="str">
        <f>IF(A24="","",VLOOKUP(A24,[7]令和3年度契約状況調査票!$E:$AR,10,FALSE))</f>
        <v/>
      </c>
      <c r="F24" s="15" t="str">
        <f>IF(A24="","",VLOOKUP(A24,[7]令和3年度契約状況調査票!$E:$AR,11,FALSE))</f>
        <v/>
      </c>
      <c r="G24" s="16" t="str">
        <f>IF(A24="","",IF(VLOOKUP(A24,[7]令和3年度契約状況調査票!$E:$AR,12,FALSE)="②一般競争入札（総合評価方式）","一般競争入札"&amp;CHAR(10)&amp;"（総合評価方式）","一般競争入札"))</f>
        <v/>
      </c>
      <c r="H24" s="18" t="str">
        <f>IF(A24="","",IF(VLOOKUP(A24,[7]令和3年度契約状況調査票!$E:$AR,14,FALSE)="他官署で調達手続きを実施のため","他官署で調達手続きを実施のため",IF(VLOOKUP(A24,[7]令和3年度契約状況調査票!$E:$AR,21,FALSE)="②同種の他の契約の予定価格を類推されるおそれがあるため公表しない","同種の他の契約の予定価格を類推されるおそれがあるため公表しない",IF(VLOOKUP(A24,[7]令和3年度契約状況調査票!$E:$AR,21,FALSE)="－","－",IF(VLOOKUP(A24,[7]令和3年度契約状況調査票!$E:$AR,7,FALSE)&lt;&gt;"",TEXT(VLOOKUP(A24,[7]令和3年度契約状況調査票!$E:$AR,14,FALSE),"#,##0円")&amp;CHAR(10)&amp;"(A)",VLOOKUP(A24,[7]令和3年度契約状況調査票!$E:$AR,14,FALSE))))))</f>
        <v/>
      </c>
      <c r="I24" s="18" t="str">
        <f>IF(A24="","",VLOOKUP(A24,[7]令和3年度契約状況調査票!$E:$AR,15,FALSE))</f>
        <v/>
      </c>
      <c r="J24" s="19" t="str">
        <f>IF(A24="","",IF(VLOOKUP(A24,[7]令和3年度契約状況調査票!$E:$AR,14,FALSE)="他官署で調達手続きを実施のため","－",IF(VLOOKUP(A24,[7]令和3年度契約状況調査票!$E:$AR,21,FALSE)="②同種の他の契約の予定価格を類推されるおそれがあるため公表しない","－",IF(VLOOKUP(A24,[7]令和3年度契約状況調査票!$E:$AR,21,FALSE)="－","－",IF(VLOOKUP(A24,[7]令和3年度契約状況調査票!$E:$AR,7,FALSE)&lt;&gt;"",TEXT(VLOOKUP(A24,[7]令和3年度契約状況調査票!$E:$AR,17,FALSE),"#.0%")&amp;CHAR(10)&amp;"(B/A×100)",VLOOKUP(A24,[7]令和3年度契約状況調査票!$E:$AR,17,FALSE))))))</f>
        <v/>
      </c>
      <c r="K24" s="20" t="str">
        <f>IF(A24="","",IF(VLOOKUP(A24,[7]令和3年度契約状況調査票!$E:$AR,27,FALSE)="①公益社団法人","公社",IF(VLOOKUP(A24,[7]令和3年度契約状況調査票!$E:$AR,27,FALSE)="②公益財団法人","公財","")))</f>
        <v/>
      </c>
      <c r="L24" s="20" t="str">
        <f>IF(A24="","",VLOOKUP(A24,[7]令和3年度契約状況調査票!$E:$AR,28,FALSE))</f>
        <v/>
      </c>
      <c r="M24" s="21" t="str">
        <f>IF(A24="","",IF(VLOOKUP(A24,[7]令和3年度契約状況調査票!$E:$AR,28,FALSE)="国所管",VLOOKUP(A24,[7]令和3年度契約状況調査票!$E:$AR,22,FALSE),""))</f>
        <v/>
      </c>
      <c r="N24" s="22" t="str">
        <f>IF(A24="","",IF(AND(P24="○",O24="分担契約/単価契約"),"単価契約"&amp;CHAR(10)&amp;"予定調達総額 "&amp;TEXT(VLOOKUP(A24,[7]令和3年度契約状況調査票!$E:$AR,16,FALSE),"#,##0円")&amp;"(B)"&amp;CHAR(10)&amp;"分担契約"&amp;CHAR(10)&amp;VLOOKUP(A24,[7]令和3年度契約状況調査票!$E:$AR,32,FALSE),IF(AND(P24="○",O24="分担契約"),"分担契約"&amp;CHAR(10)&amp;"契約総額 "&amp;TEXT(VLOOKUP(A24,[7]令和3年度契約状況調査票!$E:$AR,16,FALSE),"#,##0円")&amp;"(B)"&amp;CHAR(10)&amp;VLOOKUP(A24,[7]令和3年度契約状況調査票!$E:$AR,32,FALSE),(IF(O24="分担契約/単価契約","単価契約"&amp;CHAR(10)&amp;"予定調達総額 "&amp;TEXT(VLOOKUP(A24,[7]令和3年度契約状況調査票!$E:$AR,16,FALSE),"#,##0円")&amp;CHAR(10)&amp;"分担契約"&amp;CHAR(10)&amp;VLOOKUP(A24,[7]令和3年度契約状況調査票!$E:$AR,32,FALSE),IF(O24="分担契約","分担契約"&amp;CHAR(10)&amp;"契約総額 "&amp;TEXT(VLOOKUP(A24,[7]令和3年度契約状況調査票!$E:$AR,16,FALSE),"#,##0円")&amp;CHAR(10)&amp;VLOOKUP(A24,[7]令和3年度契約状況調査票!$E:$AR,32,FALSE),IF(O24="単価契約","単価契約"&amp;CHAR(10)&amp;"予定調達総額 "&amp;TEXT(VLOOKUP(A24,[7]令和3年度契約状況調査票!$E:$AR,16,FALSE),"#,##0円")&amp;CHAR(10)&amp;VLOOKUP(A24,[7]令和3年度契約状況調査票!$E:$AR,32,FALSE),VLOOKUP(A24,[7]令和3年度契約状況調査票!$E:$AR,32,FALSE))))))))</f>
        <v/>
      </c>
      <c r="O24" s="10" t="str">
        <f>IF(A24="","",VLOOKUP(A24,[7]令和3年度契約状況調査票!$E:$BY,53,FALSE))</f>
        <v/>
      </c>
      <c r="P24" s="10" t="str">
        <f>IF(A24="","",IF(VLOOKUP(A24,[7]令和3年度契約状況調査票!$E:$AR,14,FALSE)="他官署で調達手続きを実施のため","×",IF(VLOOKUP(A24,[7]令和3年度契約状況調査票!$E:$AR,21,FALSE)="②同種の他の契約の予定価格を類推されるおそれがあるため公表しない","×","○")))</f>
        <v/>
      </c>
    </row>
    <row r="25" spans="1:16" s="10" customFormat="1" ht="60" customHeight="1">
      <c r="A25" s="11" t="str">
        <f>IF(MAX([7]令和3年度契約状況調査票!E24:E269)&gt;=ROW()-5,ROW()-5,"")</f>
        <v/>
      </c>
      <c r="B25" s="12" t="str">
        <f>IF(A25="","",VLOOKUP(A25,[7]令和3年度契約状況調査票!$E:$AR,5,FALSE))</f>
        <v/>
      </c>
      <c r="C25" s="13" t="str">
        <f>IF(A25="","",VLOOKUP(A25,[7]令和3年度契約状況調査票!$E:$AR,6,FALSE))</f>
        <v/>
      </c>
      <c r="D25" s="14" t="str">
        <f>IF(A25="","",VLOOKUP(A25,[7]令和3年度契約状況調査票!$E:$AR,9,FALSE))</f>
        <v/>
      </c>
      <c r="E25" s="12" t="str">
        <f>IF(A25="","",VLOOKUP(A25,[7]令和3年度契約状況調査票!$E:$AR,10,FALSE))</f>
        <v/>
      </c>
      <c r="F25" s="15" t="str">
        <f>IF(A25="","",VLOOKUP(A25,[7]令和3年度契約状況調査票!$E:$AR,11,FALSE))</f>
        <v/>
      </c>
      <c r="G25" s="16" t="str">
        <f>IF(A25="","",IF(VLOOKUP(A25,[7]令和3年度契約状況調査票!$E:$AR,12,FALSE)="②一般競争入札（総合評価方式）","一般競争入札"&amp;CHAR(10)&amp;"（総合評価方式）","一般競争入札"))</f>
        <v/>
      </c>
      <c r="H25" s="18" t="str">
        <f>IF(A25="","",IF(VLOOKUP(A25,[7]令和3年度契約状況調査票!$E:$AR,14,FALSE)="他官署で調達手続きを実施のため","他官署で調達手続きを実施のため",IF(VLOOKUP(A25,[7]令和3年度契約状況調査票!$E:$AR,21,FALSE)="②同種の他の契約の予定価格を類推されるおそれがあるため公表しない","同種の他の契約の予定価格を類推されるおそれがあるため公表しない",IF(VLOOKUP(A25,[7]令和3年度契約状況調査票!$E:$AR,21,FALSE)="－","－",IF(VLOOKUP(A25,[7]令和3年度契約状況調査票!$E:$AR,7,FALSE)&lt;&gt;"",TEXT(VLOOKUP(A25,[7]令和3年度契約状況調査票!$E:$AR,14,FALSE),"#,##0円")&amp;CHAR(10)&amp;"(A)",VLOOKUP(A25,[7]令和3年度契約状況調査票!$E:$AR,14,FALSE))))))</f>
        <v/>
      </c>
      <c r="I25" s="18" t="str">
        <f>IF(A25="","",VLOOKUP(A25,[7]令和3年度契約状況調査票!$E:$AR,15,FALSE))</f>
        <v/>
      </c>
      <c r="J25" s="19" t="str">
        <f>IF(A25="","",IF(VLOOKUP(A25,[7]令和3年度契約状況調査票!$E:$AR,14,FALSE)="他官署で調達手続きを実施のため","－",IF(VLOOKUP(A25,[7]令和3年度契約状況調査票!$E:$AR,21,FALSE)="②同種の他の契約の予定価格を類推されるおそれがあるため公表しない","－",IF(VLOOKUP(A25,[7]令和3年度契約状況調査票!$E:$AR,21,FALSE)="－","－",IF(VLOOKUP(A25,[7]令和3年度契約状況調査票!$E:$AR,7,FALSE)&lt;&gt;"",TEXT(VLOOKUP(A25,[7]令和3年度契約状況調査票!$E:$AR,17,FALSE),"#.0%")&amp;CHAR(10)&amp;"(B/A×100)",VLOOKUP(A25,[7]令和3年度契約状況調査票!$E:$AR,17,FALSE))))))</f>
        <v/>
      </c>
      <c r="K25" s="20" t="str">
        <f>IF(A25="","",IF(VLOOKUP(A25,[7]令和3年度契約状況調査票!$E:$AR,27,FALSE)="①公益社団法人","公社",IF(VLOOKUP(A25,[7]令和3年度契約状況調査票!$E:$AR,27,FALSE)="②公益財団法人","公財","")))</f>
        <v/>
      </c>
      <c r="L25" s="20" t="str">
        <f>IF(A25="","",VLOOKUP(A25,[7]令和3年度契約状況調査票!$E:$AR,28,FALSE))</f>
        <v/>
      </c>
      <c r="M25" s="21" t="str">
        <f>IF(A25="","",IF(VLOOKUP(A25,[7]令和3年度契約状況調査票!$E:$AR,28,FALSE)="国所管",VLOOKUP(A25,[7]令和3年度契約状況調査票!$E:$AR,22,FALSE),""))</f>
        <v/>
      </c>
      <c r="N25" s="22" t="str">
        <f>IF(A25="","",IF(AND(P25="○",O25="分担契約/単価契約"),"単価契約"&amp;CHAR(10)&amp;"予定調達総額 "&amp;TEXT(VLOOKUP(A25,[7]令和3年度契約状況調査票!$E:$AR,16,FALSE),"#,##0円")&amp;"(B)"&amp;CHAR(10)&amp;"分担契約"&amp;CHAR(10)&amp;VLOOKUP(A25,[7]令和3年度契約状況調査票!$E:$AR,32,FALSE),IF(AND(P25="○",O25="分担契約"),"分担契約"&amp;CHAR(10)&amp;"契約総額 "&amp;TEXT(VLOOKUP(A25,[7]令和3年度契約状況調査票!$E:$AR,16,FALSE),"#,##0円")&amp;"(B)"&amp;CHAR(10)&amp;VLOOKUP(A25,[7]令和3年度契約状況調査票!$E:$AR,32,FALSE),(IF(O25="分担契約/単価契約","単価契約"&amp;CHAR(10)&amp;"予定調達総額 "&amp;TEXT(VLOOKUP(A25,[7]令和3年度契約状況調査票!$E:$AR,16,FALSE),"#,##0円")&amp;CHAR(10)&amp;"分担契約"&amp;CHAR(10)&amp;VLOOKUP(A25,[7]令和3年度契約状況調査票!$E:$AR,32,FALSE),IF(O25="分担契約","分担契約"&amp;CHAR(10)&amp;"契約総額 "&amp;TEXT(VLOOKUP(A25,[7]令和3年度契約状況調査票!$E:$AR,16,FALSE),"#,##0円")&amp;CHAR(10)&amp;VLOOKUP(A25,[7]令和3年度契約状況調査票!$E:$AR,32,FALSE),IF(O25="単価契約","単価契約"&amp;CHAR(10)&amp;"予定調達総額 "&amp;TEXT(VLOOKUP(A25,[7]令和3年度契約状況調査票!$E:$AR,16,FALSE),"#,##0円")&amp;CHAR(10)&amp;VLOOKUP(A25,[7]令和3年度契約状況調査票!$E:$AR,32,FALSE),VLOOKUP(A25,[7]令和3年度契約状況調査票!$E:$AR,32,FALSE))))))))</f>
        <v/>
      </c>
      <c r="O25" s="10" t="str">
        <f>IF(A25="","",VLOOKUP(A25,[7]令和3年度契約状況調査票!$E:$BY,53,FALSE))</f>
        <v/>
      </c>
      <c r="P25" s="10" t="str">
        <f>IF(A25="","",IF(VLOOKUP(A25,[7]令和3年度契約状況調査票!$E:$AR,14,FALSE)="他官署で調達手続きを実施のため","×",IF(VLOOKUP(A25,[7]令和3年度契約状況調査票!$E:$AR,21,FALSE)="②同種の他の契約の予定価格を類推されるおそれがあるため公表しない","×","○")))</f>
        <v/>
      </c>
    </row>
    <row r="26" spans="1:16" s="10" customFormat="1" ht="60" customHeight="1">
      <c r="A26" s="11" t="str">
        <f>IF(MAX([7]令和3年度契約状況調査票!E25:E270)&gt;=ROW()-5,ROW()-5,"")</f>
        <v/>
      </c>
      <c r="B26" s="12" t="str">
        <f>IF(A26="","",VLOOKUP(A26,[7]令和3年度契約状況調査票!$E:$AR,5,FALSE))</f>
        <v/>
      </c>
      <c r="C26" s="13" t="str">
        <f>IF(A26="","",VLOOKUP(A26,[7]令和3年度契約状況調査票!$E:$AR,6,FALSE))</f>
        <v/>
      </c>
      <c r="D26" s="14" t="str">
        <f>IF(A26="","",VLOOKUP(A26,[7]令和3年度契約状況調査票!$E:$AR,9,FALSE))</f>
        <v/>
      </c>
      <c r="E26" s="12" t="str">
        <f>IF(A26="","",VLOOKUP(A26,[7]令和3年度契約状況調査票!$E:$AR,10,FALSE))</f>
        <v/>
      </c>
      <c r="F26" s="15" t="str">
        <f>IF(A26="","",VLOOKUP(A26,[7]令和3年度契約状況調査票!$E:$AR,11,FALSE))</f>
        <v/>
      </c>
      <c r="G26" s="16" t="str">
        <f>IF(A26="","",IF(VLOOKUP(A26,[7]令和3年度契約状況調査票!$E:$AR,12,FALSE)="②一般競争入札（総合評価方式）","一般競争入札"&amp;CHAR(10)&amp;"（総合評価方式）","一般競争入札"))</f>
        <v/>
      </c>
      <c r="H26" s="18" t="str">
        <f>IF(A26="","",IF(VLOOKUP(A26,[7]令和3年度契約状況調査票!$E:$AR,14,FALSE)="他官署で調達手続きを実施のため","他官署で調達手続きを実施のため",IF(VLOOKUP(A26,[7]令和3年度契約状況調査票!$E:$AR,21,FALSE)="②同種の他の契約の予定価格を類推されるおそれがあるため公表しない","同種の他の契約の予定価格を類推されるおそれがあるため公表しない",IF(VLOOKUP(A26,[7]令和3年度契約状況調査票!$E:$AR,21,FALSE)="－","－",IF(VLOOKUP(A26,[7]令和3年度契約状況調査票!$E:$AR,7,FALSE)&lt;&gt;"",TEXT(VLOOKUP(A26,[7]令和3年度契約状況調査票!$E:$AR,14,FALSE),"#,##0円")&amp;CHAR(10)&amp;"(A)",VLOOKUP(A26,[7]令和3年度契約状況調査票!$E:$AR,14,FALSE))))))</f>
        <v/>
      </c>
      <c r="I26" s="18" t="str">
        <f>IF(A26="","",VLOOKUP(A26,[7]令和3年度契約状況調査票!$E:$AR,15,FALSE))</f>
        <v/>
      </c>
      <c r="J26" s="19" t="str">
        <f>IF(A26="","",IF(VLOOKUP(A26,[7]令和3年度契約状況調査票!$E:$AR,14,FALSE)="他官署で調達手続きを実施のため","－",IF(VLOOKUP(A26,[7]令和3年度契約状況調査票!$E:$AR,21,FALSE)="②同種の他の契約の予定価格を類推されるおそれがあるため公表しない","－",IF(VLOOKUP(A26,[7]令和3年度契約状況調査票!$E:$AR,21,FALSE)="－","－",IF(VLOOKUP(A26,[7]令和3年度契約状況調査票!$E:$AR,7,FALSE)&lt;&gt;"",TEXT(VLOOKUP(A26,[7]令和3年度契約状況調査票!$E:$AR,17,FALSE),"#.0%")&amp;CHAR(10)&amp;"(B/A×100)",VLOOKUP(A26,[7]令和3年度契約状況調査票!$E:$AR,17,FALSE))))))</f>
        <v/>
      </c>
      <c r="K26" s="20" t="str">
        <f>IF(A26="","",IF(VLOOKUP(A26,[7]令和3年度契約状況調査票!$E:$AR,27,FALSE)="①公益社団法人","公社",IF(VLOOKUP(A26,[7]令和3年度契約状況調査票!$E:$AR,27,FALSE)="②公益財団法人","公財","")))</f>
        <v/>
      </c>
      <c r="L26" s="20" t="str">
        <f>IF(A26="","",VLOOKUP(A26,[7]令和3年度契約状況調査票!$E:$AR,28,FALSE))</f>
        <v/>
      </c>
      <c r="M26" s="21" t="str">
        <f>IF(A26="","",IF(VLOOKUP(A26,[7]令和3年度契約状況調査票!$E:$AR,28,FALSE)="国所管",VLOOKUP(A26,[7]令和3年度契約状況調査票!$E:$AR,22,FALSE),""))</f>
        <v/>
      </c>
      <c r="N26" s="22" t="str">
        <f>IF(A26="","",IF(AND(P26="○",O26="分担契約/単価契約"),"単価契約"&amp;CHAR(10)&amp;"予定調達総額 "&amp;TEXT(VLOOKUP(A26,[7]令和3年度契約状況調査票!$E:$AR,16,FALSE),"#,##0円")&amp;"(B)"&amp;CHAR(10)&amp;"分担契約"&amp;CHAR(10)&amp;VLOOKUP(A26,[7]令和3年度契約状況調査票!$E:$AR,32,FALSE),IF(AND(P26="○",O26="分担契約"),"分担契約"&amp;CHAR(10)&amp;"契約総額 "&amp;TEXT(VLOOKUP(A26,[7]令和3年度契約状況調査票!$E:$AR,16,FALSE),"#,##0円")&amp;"(B)"&amp;CHAR(10)&amp;VLOOKUP(A26,[7]令和3年度契約状況調査票!$E:$AR,32,FALSE),(IF(O26="分担契約/単価契約","単価契約"&amp;CHAR(10)&amp;"予定調達総額 "&amp;TEXT(VLOOKUP(A26,[7]令和3年度契約状況調査票!$E:$AR,16,FALSE),"#,##0円")&amp;CHAR(10)&amp;"分担契約"&amp;CHAR(10)&amp;VLOOKUP(A26,[7]令和3年度契約状況調査票!$E:$AR,32,FALSE),IF(O26="分担契約","分担契約"&amp;CHAR(10)&amp;"契約総額 "&amp;TEXT(VLOOKUP(A26,[7]令和3年度契約状況調査票!$E:$AR,16,FALSE),"#,##0円")&amp;CHAR(10)&amp;VLOOKUP(A26,[7]令和3年度契約状況調査票!$E:$AR,32,FALSE),IF(O26="単価契約","単価契約"&amp;CHAR(10)&amp;"予定調達総額 "&amp;TEXT(VLOOKUP(A26,[7]令和3年度契約状況調査票!$E:$AR,16,FALSE),"#,##0円")&amp;CHAR(10)&amp;VLOOKUP(A26,[7]令和3年度契約状況調査票!$E:$AR,32,FALSE),VLOOKUP(A26,[7]令和3年度契約状況調査票!$E:$AR,32,FALSE))))))))</f>
        <v/>
      </c>
      <c r="O26" s="10" t="str">
        <f>IF(A26="","",VLOOKUP(A26,[7]令和3年度契約状況調査票!$E:$BY,53,FALSE))</f>
        <v/>
      </c>
      <c r="P26" s="10" t="str">
        <f>IF(A26="","",IF(VLOOKUP(A26,[7]令和3年度契約状況調査票!$E:$AR,14,FALSE)="他官署で調達手続きを実施のため","×",IF(VLOOKUP(A26,[7]令和3年度契約状況調査票!$E:$AR,21,FALSE)="②同種の他の契約の予定価格を類推されるおそれがあるため公表しない","×","○")))</f>
        <v/>
      </c>
    </row>
    <row r="27" spans="1:16" s="10" customFormat="1" ht="60" customHeight="1">
      <c r="A27" s="11" t="str">
        <f>IF(MAX([7]令和3年度契約状況調査票!E26:E271)&gt;=ROW()-5,ROW()-5,"")</f>
        <v/>
      </c>
      <c r="B27" s="12" t="str">
        <f>IF(A27="","",VLOOKUP(A27,[7]令和3年度契約状況調査票!$E:$AR,5,FALSE))</f>
        <v/>
      </c>
      <c r="C27" s="13" t="str">
        <f>IF(A27="","",VLOOKUP(A27,[7]令和3年度契約状況調査票!$E:$AR,6,FALSE))</f>
        <v/>
      </c>
      <c r="D27" s="14" t="str">
        <f>IF(A27="","",VLOOKUP(A27,[7]令和3年度契約状況調査票!$E:$AR,9,FALSE))</f>
        <v/>
      </c>
      <c r="E27" s="12" t="str">
        <f>IF(A27="","",VLOOKUP(A27,[7]令和3年度契約状況調査票!$E:$AR,10,FALSE))</f>
        <v/>
      </c>
      <c r="F27" s="15" t="str">
        <f>IF(A27="","",VLOOKUP(A27,[7]令和3年度契約状況調査票!$E:$AR,11,FALSE))</f>
        <v/>
      </c>
      <c r="G27" s="16" t="str">
        <f>IF(A27="","",IF(VLOOKUP(A27,[7]令和3年度契約状況調査票!$E:$AR,12,FALSE)="②一般競争入札（総合評価方式）","一般競争入札"&amp;CHAR(10)&amp;"（総合評価方式）","一般競争入札"))</f>
        <v/>
      </c>
      <c r="H27" s="18" t="str">
        <f>IF(A27="","",IF(VLOOKUP(A27,[7]令和3年度契約状況調査票!$E:$AR,14,FALSE)="他官署で調達手続きを実施のため","他官署で調達手続きを実施のため",IF(VLOOKUP(A27,[7]令和3年度契約状況調査票!$E:$AR,21,FALSE)="②同種の他の契約の予定価格を類推されるおそれがあるため公表しない","同種の他の契約の予定価格を類推されるおそれがあるため公表しない",IF(VLOOKUP(A27,[7]令和3年度契約状況調査票!$E:$AR,21,FALSE)="－","－",IF(VLOOKUP(A27,[7]令和3年度契約状況調査票!$E:$AR,7,FALSE)&lt;&gt;"",TEXT(VLOOKUP(A27,[7]令和3年度契約状況調査票!$E:$AR,14,FALSE),"#,##0円")&amp;CHAR(10)&amp;"(A)",VLOOKUP(A27,[7]令和3年度契約状況調査票!$E:$AR,14,FALSE))))))</f>
        <v/>
      </c>
      <c r="I27" s="18" t="str">
        <f>IF(A27="","",VLOOKUP(A27,[7]令和3年度契約状況調査票!$E:$AR,15,FALSE))</f>
        <v/>
      </c>
      <c r="J27" s="19" t="str">
        <f>IF(A27="","",IF(VLOOKUP(A27,[7]令和3年度契約状況調査票!$E:$AR,14,FALSE)="他官署で調達手続きを実施のため","－",IF(VLOOKUP(A27,[7]令和3年度契約状況調査票!$E:$AR,21,FALSE)="②同種の他の契約の予定価格を類推されるおそれがあるため公表しない","－",IF(VLOOKUP(A27,[7]令和3年度契約状況調査票!$E:$AR,21,FALSE)="－","－",IF(VLOOKUP(A27,[7]令和3年度契約状況調査票!$E:$AR,7,FALSE)&lt;&gt;"",TEXT(VLOOKUP(A27,[7]令和3年度契約状況調査票!$E:$AR,17,FALSE),"#.0%")&amp;CHAR(10)&amp;"(B/A×100)",VLOOKUP(A27,[7]令和3年度契約状況調査票!$E:$AR,17,FALSE))))))</f>
        <v/>
      </c>
      <c r="K27" s="20" t="str">
        <f>IF(A27="","",IF(VLOOKUP(A27,[7]令和3年度契約状況調査票!$E:$AR,27,FALSE)="①公益社団法人","公社",IF(VLOOKUP(A27,[7]令和3年度契約状況調査票!$E:$AR,27,FALSE)="②公益財団法人","公財","")))</f>
        <v/>
      </c>
      <c r="L27" s="20" t="str">
        <f>IF(A27="","",VLOOKUP(A27,[7]令和3年度契約状況調査票!$E:$AR,28,FALSE))</f>
        <v/>
      </c>
      <c r="M27" s="21" t="str">
        <f>IF(A27="","",IF(VLOOKUP(A27,[7]令和3年度契約状況調査票!$E:$AR,28,FALSE)="国所管",VLOOKUP(A27,[7]令和3年度契約状況調査票!$E:$AR,22,FALSE),""))</f>
        <v/>
      </c>
      <c r="N27" s="22" t="str">
        <f>IF(A27="","",IF(AND(P27="○",O27="分担契約/単価契約"),"単価契約"&amp;CHAR(10)&amp;"予定調達総額 "&amp;TEXT(VLOOKUP(A27,[7]令和3年度契約状況調査票!$E:$AR,16,FALSE),"#,##0円")&amp;"(B)"&amp;CHAR(10)&amp;"分担契約"&amp;CHAR(10)&amp;VLOOKUP(A27,[7]令和3年度契約状況調査票!$E:$AR,32,FALSE),IF(AND(P27="○",O27="分担契約"),"分担契約"&amp;CHAR(10)&amp;"契約総額 "&amp;TEXT(VLOOKUP(A27,[7]令和3年度契約状況調査票!$E:$AR,16,FALSE),"#,##0円")&amp;"(B)"&amp;CHAR(10)&amp;VLOOKUP(A27,[7]令和3年度契約状況調査票!$E:$AR,32,FALSE),(IF(O27="分担契約/単価契約","単価契約"&amp;CHAR(10)&amp;"予定調達総額 "&amp;TEXT(VLOOKUP(A27,[7]令和3年度契約状況調査票!$E:$AR,16,FALSE),"#,##0円")&amp;CHAR(10)&amp;"分担契約"&amp;CHAR(10)&amp;VLOOKUP(A27,[7]令和3年度契約状況調査票!$E:$AR,32,FALSE),IF(O27="分担契約","分担契約"&amp;CHAR(10)&amp;"契約総額 "&amp;TEXT(VLOOKUP(A27,[7]令和3年度契約状況調査票!$E:$AR,16,FALSE),"#,##0円")&amp;CHAR(10)&amp;VLOOKUP(A27,[7]令和3年度契約状況調査票!$E:$AR,32,FALSE),IF(O27="単価契約","単価契約"&amp;CHAR(10)&amp;"予定調達総額 "&amp;TEXT(VLOOKUP(A27,[7]令和3年度契約状況調査票!$E:$AR,16,FALSE),"#,##0円")&amp;CHAR(10)&amp;VLOOKUP(A27,[7]令和3年度契約状況調査票!$E:$AR,32,FALSE),VLOOKUP(A27,[7]令和3年度契約状況調査票!$E:$AR,32,FALSE))))))))</f>
        <v/>
      </c>
      <c r="O27" s="10" t="str">
        <f>IF(A27="","",VLOOKUP(A27,[7]令和3年度契約状況調査票!$E:$BY,53,FALSE))</f>
        <v/>
      </c>
      <c r="P27" s="10" t="str">
        <f>IF(A27="","",IF(VLOOKUP(A27,[7]令和3年度契約状況調査票!$E:$AR,14,FALSE)="他官署で調達手続きを実施のため","×",IF(VLOOKUP(A27,[7]令和3年度契約状況調査票!$E:$AR,21,FALSE)="②同種の他の契約の予定価格を類推されるおそれがあるため公表しない","×","○")))</f>
        <v/>
      </c>
    </row>
    <row r="28" spans="1:16" s="10" customFormat="1" ht="60" customHeight="1">
      <c r="A28" s="11" t="str">
        <f>IF(MAX([7]令和3年度契約状況調査票!E27:E272)&gt;=ROW()-5,ROW()-5,"")</f>
        <v/>
      </c>
      <c r="B28" s="12" t="str">
        <f>IF(A28="","",VLOOKUP(A28,[7]令和3年度契約状況調査票!$E:$AR,5,FALSE))</f>
        <v/>
      </c>
      <c r="C28" s="13" t="str">
        <f>IF(A28="","",VLOOKUP(A28,[7]令和3年度契約状況調査票!$E:$AR,6,FALSE))</f>
        <v/>
      </c>
      <c r="D28" s="14" t="str">
        <f>IF(A28="","",VLOOKUP(A28,[7]令和3年度契約状況調査票!$E:$AR,9,FALSE))</f>
        <v/>
      </c>
      <c r="E28" s="12" t="str">
        <f>IF(A28="","",VLOOKUP(A28,[7]令和3年度契約状況調査票!$E:$AR,10,FALSE))</f>
        <v/>
      </c>
      <c r="F28" s="15" t="str">
        <f>IF(A28="","",VLOOKUP(A28,[7]令和3年度契約状況調査票!$E:$AR,11,FALSE))</f>
        <v/>
      </c>
      <c r="G28" s="16" t="str">
        <f>IF(A28="","",IF(VLOOKUP(A28,[7]令和3年度契約状況調査票!$E:$AR,12,FALSE)="②一般競争入札（総合評価方式）","一般競争入札"&amp;CHAR(10)&amp;"（総合評価方式）","一般競争入札"))</f>
        <v/>
      </c>
      <c r="H28" s="18" t="str">
        <f>IF(A28="","",IF(VLOOKUP(A28,[7]令和3年度契約状況調査票!$E:$AR,14,FALSE)="他官署で調達手続きを実施のため","他官署で調達手続きを実施のため",IF(VLOOKUP(A28,[7]令和3年度契約状況調査票!$E:$AR,21,FALSE)="②同種の他の契約の予定価格を類推されるおそれがあるため公表しない","同種の他の契約の予定価格を類推されるおそれがあるため公表しない",IF(VLOOKUP(A28,[7]令和3年度契約状況調査票!$E:$AR,21,FALSE)="－","－",IF(VLOOKUP(A28,[7]令和3年度契約状況調査票!$E:$AR,7,FALSE)&lt;&gt;"",TEXT(VLOOKUP(A28,[7]令和3年度契約状況調査票!$E:$AR,14,FALSE),"#,##0円")&amp;CHAR(10)&amp;"(A)",VLOOKUP(A28,[7]令和3年度契約状況調査票!$E:$AR,14,FALSE))))))</f>
        <v/>
      </c>
      <c r="I28" s="18" t="str">
        <f>IF(A28="","",VLOOKUP(A28,[7]令和3年度契約状況調査票!$E:$AR,15,FALSE))</f>
        <v/>
      </c>
      <c r="J28" s="19" t="str">
        <f>IF(A28="","",IF(VLOOKUP(A28,[7]令和3年度契約状況調査票!$E:$AR,14,FALSE)="他官署で調達手続きを実施のため","－",IF(VLOOKUP(A28,[7]令和3年度契約状況調査票!$E:$AR,21,FALSE)="②同種の他の契約の予定価格を類推されるおそれがあるため公表しない","－",IF(VLOOKUP(A28,[7]令和3年度契約状況調査票!$E:$AR,21,FALSE)="－","－",IF(VLOOKUP(A28,[7]令和3年度契約状況調査票!$E:$AR,7,FALSE)&lt;&gt;"",TEXT(VLOOKUP(A28,[7]令和3年度契約状況調査票!$E:$AR,17,FALSE),"#.0%")&amp;CHAR(10)&amp;"(B/A×100)",VLOOKUP(A28,[7]令和3年度契約状況調査票!$E:$AR,17,FALSE))))))</f>
        <v/>
      </c>
      <c r="K28" s="20" t="str">
        <f>IF(A28="","",IF(VLOOKUP(A28,[7]令和3年度契約状況調査票!$E:$AR,27,FALSE)="①公益社団法人","公社",IF(VLOOKUP(A28,[7]令和3年度契約状況調査票!$E:$AR,27,FALSE)="②公益財団法人","公財","")))</f>
        <v/>
      </c>
      <c r="L28" s="20" t="str">
        <f>IF(A28="","",VLOOKUP(A28,[7]令和3年度契約状況調査票!$E:$AR,28,FALSE))</f>
        <v/>
      </c>
      <c r="M28" s="21" t="str">
        <f>IF(A28="","",IF(VLOOKUP(A28,[7]令和3年度契約状況調査票!$E:$AR,28,FALSE)="国所管",VLOOKUP(A28,[7]令和3年度契約状況調査票!$E:$AR,22,FALSE),""))</f>
        <v/>
      </c>
      <c r="N28" s="22" t="str">
        <f>IF(A28="","",IF(AND(P28="○",O28="分担契約/単価契約"),"単価契約"&amp;CHAR(10)&amp;"予定調達総額 "&amp;TEXT(VLOOKUP(A28,[7]令和3年度契約状況調査票!$E:$AR,16,FALSE),"#,##0円")&amp;"(B)"&amp;CHAR(10)&amp;"分担契約"&amp;CHAR(10)&amp;VLOOKUP(A28,[7]令和3年度契約状況調査票!$E:$AR,32,FALSE),IF(AND(P28="○",O28="分担契約"),"分担契約"&amp;CHAR(10)&amp;"契約総額 "&amp;TEXT(VLOOKUP(A28,[7]令和3年度契約状況調査票!$E:$AR,16,FALSE),"#,##0円")&amp;"(B)"&amp;CHAR(10)&amp;VLOOKUP(A28,[7]令和3年度契約状況調査票!$E:$AR,32,FALSE),(IF(O28="分担契約/単価契約","単価契約"&amp;CHAR(10)&amp;"予定調達総額 "&amp;TEXT(VLOOKUP(A28,[7]令和3年度契約状況調査票!$E:$AR,16,FALSE),"#,##0円")&amp;CHAR(10)&amp;"分担契約"&amp;CHAR(10)&amp;VLOOKUP(A28,[7]令和3年度契約状況調査票!$E:$AR,32,FALSE),IF(O28="分担契約","分担契約"&amp;CHAR(10)&amp;"契約総額 "&amp;TEXT(VLOOKUP(A28,[7]令和3年度契約状況調査票!$E:$AR,16,FALSE),"#,##0円")&amp;CHAR(10)&amp;VLOOKUP(A28,[7]令和3年度契約状況調査票!$E:$AR,32,FALSE),IF(O28="単価契約","単価契約"&amp;CHAR(10)&amp;"予定調達総額 "&amp;TEXT(VLOOKUP(A28,[7]令和3年度契約状況調査票!$E:$AR,16,FALSE),"#,##0円")&amp;CHAR(10)&amp;VLOOKUP(A28,[7]令和3年度契約状況調査票!$E:$AR,32,FALSE),VLOOKUP(A28,[7]令和3年度契約状況調査票!$E:$AR,32,FALSE))))))))</f>
        <v/>
      </c>
      <c r="O28" s="10" t="str">
        <f>IF(A28="","",VLOOKUP(A28,[7]令和3年度契約状況調査票!$E:$BY,53,FALSE))</f>
        <v/>
      </c>
      <c r="P28" s="10" t="str">
        <f>IF(A28="","",IF(VLOOKUP(A28,[7]令和3年度契約状況調査票!$E:$AR,14,FALSE)="他官署で調達手続きを実施のため","×",IF(VLOOKUP(A28,[7]令和3年度契約状況調査票!$E:$AR,21,FALSE)="②同種の他の契約の予定価格を類推されるおそれがあるため公表しない","×","○")))</f>
        <v/>
      </c>
    </row>
    <row r="29" spans="1:16" s="10" customFormat="1" ht="60" customHeight="1">
      <c r="A29" s="11" t="str">
        <f>IF(MAX([7]令和3年度契約状況調査票!E28:E273)&gt;=ROW()-5,ROW()-5,"")</f>
        <v/>
      </c>
      <c r="B29" s="12" t="str">
        <f>IF(A29="","",VLOOKUP(A29,[7]令和3年度契約状況調査票!$E:$AR,5,FALSE))</f>
        <v/>
      </c>
      <c r="C29" s="13" t="str">
        <f>IF(A29="","",VLOOKUP(A29,[7]令和3年度契約状況調査票!$E:$AR,6,FALSE))</f>
        <v/>
      </c>
      <c r="D29" s="14" t="str">
        <f>IF(A29="","",VLOOKUP(A29,[7]令和3年度契約状況調査票!$E:$AR,9,FALSE))</f>
        <v/>
      </c>
      <c r="E29" s="12" t="str">
        <f>IF(A29="","",VLOOKUP(A29,[7]令和3年度契約状況調査票!$E:$AR,10,FALSE))</f>
        <v/>
      </c>
      <c r="F29" s="15" t="str">
        <f>IF(A29="","",VLOOKUP(A29,[7]令和3年度契約状況調査票!$E:$AR,11,FALSE))</f>
        <v/>
      </c>
      <c r="G29" s="16" t="str">
        <f>IF(A29="","",IF(VLOOKUP(A29,[7]令和3年度契約状況調査票!$E:$AR,12,FALSE)="②一般競争入札（総合評価方式）","一般競争入札"&amp;CHAR(10)&amp;"（総合評価方式）","一般競争入札"))</f>
        <v/>
      </c>
      <c r="H29" s="18" t="str">
        <f>IF(A29="","",IF(VLOOKUP(A29,[7]令和3年度契約状況調査票!$E:$AR,14,FALSE)="他官署で調達手続きを実施のため","他官署で調達手続きを実施のため",IF(VLOOKUP(A29,[7]令和3年度契約状況調査票!$E:$AR,21,FALSE)="②同種の他の契約の予定価格を類推されるおそれがあるため公表しない","同種の他の契約の予定価格を類推されるおそれがあるため公表しない",IF(VLOOKUP(A29,[7]令和3年度契約状況調査票!$E:$AR,21,FALSE)="－","－",IF(VLOOKUP(A29,[7]令和3年度契約状況調査票!$E:$AR,7,FALSE)&lt;&gt;"",TEXT(VLOOKUP(A29,[7]令和3年度契約状況調査票!$E:$AR,14,FALSE),"#,##0円")&amp;CHAR(10)&amp;"(A)",VLOOKUP(A29,[7]令和3年度契約状況調査票!$E:$AR,14,FALSE))))))</f>
        <v/>
      </c>
      <c r="I29" s="18" t="str">
        <f>IF(A29="","",VLOOKUP(A29,[7]令和3年度契約状況調査票!$E:$AR,15,FALSE))</f>
        <v/>
      </c>
      <c r="J29" s="19" t="str">
        <f>IF(A29="","",IF(VLOOKUP(A29,[7]令和3年度契約状況調査票!$E:$AR,14,FALSE)="他官署で調達手続きを実施のため","－",IF(VLOOKUP(A29,[7]令和3年度契約状況調査票!$E:$AR,21,FALSE)="②同種の他の契約の予定価格を類推されるおそれがあるため公表しない","－",IF(VLOOKUP(A29,[7]令和3年度契約状況調査票!$E:$AR,21,FALSE)="－","－",IF(VLOOKUP(A29,[7]令和3年度契約状況調査票!$E:$AR,7,FALSE)&lt;&gt;"",TEXT(VLOOKUP(A29,[7]令和3年度契約状況調査票!$E:$AR,17,FALSE),"#.0%")&amp;CHAR(10)&amp;"(B/A×100)",VLOOKUP(A29,[7]令和3年度契約状況調査票!$E:$AR,17,FALSE))))))</f>
        <v/>
      </c>
      <c r="K29" s="20" t="str">
        <f>IF(A29="","",IF(VLOOKUP(A29,[7]令和3年度契約状況調査票!$E:$AR,27,FALSE)="①公益社団法人","公社",IF(VLOOKUP(A29,[7]令和3年度契約状況調査票!$E:$AR,27,FALSE)="②公益財団法人","公財","")))</f>
        <v/>
      </c>
      <c r="L29" s="20" t="str">
        <f>IF(A29="","",VLOOKUP(A29,[7]令和3年度契約状況調査票!$E:$AR,28,FALSE))</f>
        <v/>
      </c>
      <c r="M29" s="21" t="str">
        <f>IF(A29="","",IF(VLOOKUP(A29,[7]令和3年度契約状況調査票!$E:$AR,28,FALSE)="国所管",VLOOKUP(A29,[7]令和3年度契約状況調査票!$E:$AR,22,FALSE),""))</f>
        <v/>
      </c>
      <c r="N29" s="22" t="str">
        <f>IF(A29="","",IF(AND(P29="○",O29="分担契約/単価契約"),"単価契約"&amp;CHAR(10)&amp;"予定調達総額 "&amp;TEXT(VLOOKUP(A29,[7]令和3年度契約状況調査票!$E:$AR,16,FALSE),"#,##0円")&amp;"(B)"&amp;CHAR(10)&amp;"分担契約"&amp;CHAR(10)&amp;VLOOKUP(A29,[7]令和3年度契約状況調査票!$E:$AR,32,FALSE),IF(AND(P29="○",O29="分担契約"),"分担契約"&amp;CHAR(10)&amp;"契約総額 "&amp;TEXT(VLOOKUP(A29,[7]令和3年度契約状況調査票!$E:$AR,16,FALSE),"#,##0円")&amp;"(B)"&amp;CHAR(10)&amp;VLOOKUP(A29,[7]令和3年度契約状況調査票!$E:$AR,32,FALSE),(IF(O29="分担契約/単価契約","単価契約"&amp;CHAR(10)&amp;"予定調達総額 "&amp;TEXT(VLOOKUP(A29,[7]令和3年度契約状況調査票!$E:$AR,16,FALSE),"#,##0円")&amp;CHAR(10)&amp;"分担契約"&amp;CHAR(10)&amp;VLOOKUP(A29,[7]令和3年度契約状況調査票!$E:$AR,32,FALSE),IF(O29="分担契約","分担契約"&amp;CHAR(10)&amp;"契約総額 "&amp;TEXT(VLOOKUP(A29,[7]令和3年度契約状況調査票!$E:$AR,16,FALSE),"#,##0円")&amp;CHAR(10)&amp;VLOOKUP(A29,[7]令和3年度契約状況調査票!$E:$AR,32,FALSE),IF(O29="単価契約","単価契約"&amp;CHAR(10)&amp;"予定調達総額 "&amp;TEXT(VLOOKUP(A29,[7]令和3年度契約状況調査票!$E:$AR,16,FALSE),"#,##0円")&amp;CHAR(10)&amp;VLOOKUP(A29,[7]令和3年度契約状況調査票!$E:$AR,32,FALSE),VLOOKUP(A29,[7]令和3年度契約状況調査票!$E:$AR,32,FALSE))))))))</f>
        <v/>
      </c>
      <c r="O29" s="10" t="str">
        <f>IF(A29="","",VLOOKUP(A29,[7]令和3年度契約状況調査票!$E:$BY,53,FALSE))</f>
        <v/>
      </c>
      <c r="P29" s="10" t="str">
        <f>IF(A29="","",IF(VLOOKUP(A29,[7]令和3年度契約状況調査票!$E:$AR,14,FALSE)="他官署で調達手続きを実施のため","×",IF(VLOOKUP(A29,[7]令和3年度契約状況調査票!$E:$AR,21,FALSE)="②同種の他の契約の予定価格を類推されるおそれがあるため公表しない","×","○")))</f>
        <v/>
      </c>
    </row>
    <row r="30" spans="1:16" s="10" customFormat="1" ht="60" customHeight="1">
      <c r="A30" s="11" t="str">
        <f>IF(MAX([7]令和3年度契約状況調査票!E29:E274)&gt;=ROW()-5,ROW()-5,"")</f>
        <v/>
      </c>
      <c r="B30" s="12" t="str">
        <f>IF(A30="","",VLOOKUP(A30,[7]令和3年度契約状況調査票!$E:$AR,5,FALSE))</f>
        <v/>
      </c>
      <c r="C30" s="13" t="str">
        <f>IF(A30="","",VLOOKUP(A30,[7]令和3年度契約状況調査票!$E:$AR,6,FALSE))</f>
        <v/>
      </c>
      <c r="D30" s="14" t="str">
        <f>IF(A30="","",VLOOKUP(A30,[7]令和3年度契約状況調査票!$E:$AR,9,FALSE))</f>
        <v/>
      </c>
      <c r="E30" s="12" t="str">
        <f>IF(A30="","",VLOOKUP(A30,[7]令和3年度契約状況調査票!$E:$AR,10,FALSE))</f>
        <v/>
      </c>
      <c r="F30" s="15" t="str">
        <f>IF(A30="","",VLOOKUP(A30,[7]令和3年度契約状況調査票!$E:$AR,11,FALSE))</f>
        <v/>
      </c>
      <c r="G30" s="16" t="str">
        <f>IF(A30="","",IF(VLOOKUP(A30,[7]令和3年度契約状況調査票!$E:$AR,12,FALSE)="②一般競争入札（総合評価方式）","一般競争入札"&amp;CHAR(10)&amp;"（総合評価方式）","一般競争入札"))</f>
        <v/>
      </c>
      <c r="H30" s="18" t="str">
        <f>IF(A30="","",IF(VLOOKUP(A30,[7]令和3年度契約状況調査票!$E:$AR,14,FALSE)="他官署で調達手続きを実施のため","他官署で調達手続きを実施のため",IF(VLOOKUP(A30,[7]令和3年度契約状況調査票!$E:$AR,21,FALSE)="②同種の他の契約の予定価格を類推されるおそれがあるため公表しない","同種の他の契約の予定価格を類推されるおそれがあるため公表しない",IF(VLOOKUP(A30,[7]令和3年度契約状況調査票!$E:$AR,21,FALSE)="－","－",IF(VLOOKUP(A30,[7]令和3年度契約状況調査票!$E:$AR,7,FALSE)&lt;&gt;"",TEXT(VLOOKUP(A30,[7]令和3年度契約状況調査票!$E:$AR,14,FALSE),"#,##0円")&amp;CHAR(10)&amp;"(A)",VLOOKUP(A30,[7]令和3年度契約状況調査票!$E:$AR,14,FALSE))))))</f>
        <v/>
      </c>
      <c r="I30" s="18" t="str">
        <f>IF(A30="","",VLOOKUP(A30,[7]令和3年度契約状況調査票!$E:$AR,15,FALSE))</f>
        <v/>
      </c>
      <c r="J30" s="19" t="str">
        <f>IF(A30="","",IF(VLOOKUP(A30,[7]令和3年度契約状況調査票!$E:$AR,14,FALSE)="他官署で調達手続きを実施のため","－",IF(VLOOKUP(A30,[7]令和3年度契約状況調査票!$E:$AR,21,FALSE)="②同種の他の契約の予定価格を類推されるおそれがあるため公表しない","－",IF(VLOOKUP(A30,[7]令和3年度契約状況調査票!$E:$AR,21,FALSE)="－","－",IF(VLOOKUP(A30,[7]令和3年度契約状況調査票!$E:$AR,7,FALSE)&lt;&gt;"",TEXT(VLOOKUP(A30,[7]令和3年度契約状況調査票!$E:$AR,17,FALSE),"#.0%")&amp;CHAR(10)&amp;"(B/A×100)",VLOOKUP(A30,[7]令和3年度契約状況調査票!$E:$AR,17,FALSE))))))</f>
        <v/>
      </c>
      <c r="K30" s="20" t="str">
        <f>IF(A30="","",IF(VLOOKUP(A30,[7]令和3年度契約状況調査票!$E:$AR,27,FALSE)="①公益社団法人","公社",IF(VLOOKUP(A30,[7]令和3年度契約状況調査票!$E:$AR,27,FALSE)="②公益財団法人","公財","")))</f>
        <v/>
      </c>
      <c r="L30" s="20" t="str">
        <f>IF(A30="","",VLOOKUP(A30,[7]令和3年度契約状況調査票!$E:$AR,28,FALSE))</f>
        <v/>
      </c>
      <c r="M30" s="21" t="str">
        <f>IF(A30="","",IF(VLOOKUP(A30,[7]令和3年度契約状況調査票!$E:$AR,28,FALSE)="国所管",VLOOKUP(A30,[7]令和3年度契約状況調査票!$E:$AR,22,FALSE),""))</f>
        <v/>
      </c>
      <c r="N30" s="22" t="str">
        <f>IF(A30="","",IF(AND(P30="○",O30="分担契約/単価契約"),"単価契約"&amp;CHAR(10)&amp;"予定調達総額 "&amp;TEXT(VLOOKUP(A30,[7]令和3年度契約状況調査票!$E:$AR,16,FALSE),"#,##0円")&amp;"(B)"&amp;CHAR(10)&amp;"分担契約"&amp;CHAR(10)&amp;VLOOKUP(A30,[7]令和3年度契約状況調査票!$E:$AR,32,FALSE),IF(AND(P30="○",O30="分担契約"),"分担契約"&amp;CHAR(10)&amp;"契約総額 "&amp;TEXT(VLOOKUP(A30,[7]令和3年度契約状況調査票!$E:$AR,16,FALSE),"#,##0円")&amp;"(B)"&amp;CHAR(10)&amp;VLOOKUP(A30,[7]令和3年度契約状況調査票!$E:$AR,32,FALSE),(IF(O30="分担契約/単価契約","単価契約"&amp;CHAR(10)&amp;"予定調達総額 "&amp;TEXT(VLOOKUP(A30,[7]令和3年度契約状況調査票!$E:$AR,16,FALSE),"#,##0円")&amp;CHAR(10)&amp;"分担契約"&amp;CHAR(10)&amp;VLOOKUP(A30,[7]令和3年度契約状況調査票!$E:$AR,32,FALSE),IF(O30="分担契約","分担契約"&amp;CHAR(10)&amp;"契約総額 "&amp;TEXT(VLOOKUP(A30,[7]令和3年度契約状況調査票!$E:$AR,16,FALSE),"#,##0円")&amp;CHAR(10)&amp;VLOOKUP(A30,[7]令和3年度契約状況調査票!$E:$AR,32,FALSE),IF(O30="単価契約","単価契約"&amp;CHAR(10)&amp;"予定調達総額 "&amp;TEXT(VLOOKUP(A30,[7]令和3年度契約状況調査票!$E:$AR,16,FALSE),"#,##0円")&amp;CHAR(10)&amp;VLOOKUP(A30,[7]令和3年度契約状況調査票!$E:$AR,32,FALSE),VLOOKUP(A30,[7]令和3年度契約状況調査票!$E:$AR,32,FALSE))))))))</f>
        <v/>
      </c>
      <c r="O30" s="10" t="str">
        <f>IF(A30="","",VLOOKUP(A30,[7]令和3年度契約状況調査票!$E:$BY,53,FALSE))</f>
        <v/>
      </c>
      <c r="P30" s="10" t="str">
        <f>IF(A30="","",IF(VLOOKUP(A30,[7]令和3年度契約状況調査票!$E:$AR,14,FALSE)="他官署で調達手続きを実施のため","×",IF(VLOOKUP(A30,[7]令和3年度契約状況調査票!$E:$AR,21,FALSE)="②同種の他の契約の予定価格を類推されるおそれがあるため公表しない","×","○")))</f>
        <v/>
      </c>
    </row>
    <row r="31" spans="1:16" s="10" customFormat="1" ht="60" customHeight="1">
      <c r="A31" s="11" t="str">
        <f>IF(MAX([7]令和3年度契約状況調査票!E30:E275)&gt;=ROW()-5,ROW()-5,"")</f>
        <v/>
      </c>
      <c r="B31" s="12" t="str">
        <f>IF(A31="","",VLOOKUP(A31,[7]令和3年度契約状況調査票!$E:$AR,5,FALSE))</f>
        <v/>
      </c>
      <c r="C31" s="13" t="str">
        <f>IF(A31="","",VLOOKUP(A31,[7]令和3年度契約状況調査票!$E:$AR,6,FALSE))</f>
        <v/>
      </c>
      <c r="D31" s="14" t="str">
        <f>IF(A31="","",VLOOKUP(A31,[7]令和3年度契約状況調査票!$E:$AR,9,FALSE))</f>
        <v/>
      </c>
      <c r="E31" s="12" t="str">
        <f>IF(A31="","",VLOOKUP(A31,[7]令和3年度契約状況調査票!$E:$AR,10,FALSE))</f>
        <v/>
      </c>
      <c r="F31" s="15" t="str">
        <f>IF(A31="","",VLOOKUP(A31,[7]令和3年度契約状況調査票!$E:$AR,11,FALSE))</f>
        <v/>
      </c>
      <c r="G31" s="16" t="str">
        <f>IF(A31="","",IF(VLOOKUP(A31,[7]令和3年度契約状況調査票!$E:$AR,12,FALSE)="②一般競争入札（総合評価方式）","一般競争入札"&amp;CHAR(10)&amp;"（総合評価方式）","一般競争入札"))</f>
        <v/>
      </c>
      <c r="H31" s="18" t="str">
        <f>IF(A31="","",IF(VLOOKUP(A31,[7]令和3年度契約状況調査票!$E:$AR,14,FALSE)="他官署で調達手続きを実施のため","他官署で調達手続きを実施のため",IF(VLOOKUP(A31,[7]令和3年度契約状況調査票!$E:$AR,21,FALSE)="②同種の他の契約の予定価格を類推されるおそれがあるため公表しない","同種の他の契約の予定価格を類推されるおそれがあるため公表しない",IF(VLOOKUP(A31,[7]令和3年度契約状況調査票!$E:$AR,21,FALSE)="－","－",IF(VLOOKUP(A31,[7]令和3年度契約状況調査票!$E:$AR,7,FALSE)&lt;&gt;"",TEXT(VLOOKUP(A31,[7]令和3年度契約状況調査票!$E:$AR,14,FALSE),"#,##0円")&amp;CHAR(10)&amp;"(A)",VLOOKUP(A31,[7]令和3年度契約状況調査票!$E:$AR,14,FALSE))))))</f>
        <v/>
      </c>
      <c r="I31" s="18" t="str">
        <f>IF(A31="","",VLOOKUP(A31,[7]令和3年度契約状況調査票!$E:$AR,15,FALSE))</f>
        <v/>
      </c>
      <c r="J31" s="19" t="str">
        <f>IF(A31="","",IF(VLOOKUP(A31,[7]令和3年度契約状況調査票!$E:$AR,14,FALSE)="他官署で調達手続きを実施のため","－",IF(VLOOKUP(A31,[7]令和3年度契約状況調査票!$E:$AR,21,FALSE)="②同種の他の契約の予定価格を類推されるおそれがあるため公表しない","－",IF(VLOOKUP(A31,[7]令和3年度契約状況調査票!$E:$AR,21,FALSE)="－","－",IF(VLOOKUP(A31,[7]令和3年度契約状況調査票!$E:$AR,7,FALSE)&lt;&gt;"",TEXT(VLOOKUP(A31,[7]令和3年度契約状況調査票!$E:$AR,17,FALSE),"#.0%")&amp;CHAR(10)&amp;"(B/A×100)",VLOOKUP(A31,[7]令和3年度契約状況調査票!$E:$AR,17,FALSE))))))</f>
        <v/>
      </c>
      <c r="K31" s="20" t="str">
        <f>IF(A31="","",IF(VLOOKUP(A31,[7]令和3年度契約状況調査票!$E:$AR,27,FALSE)="①公益社団法人","公社",IF(VLOOKUP(A31,[7]令和3年度契約状況調査票!$E:$AR,27,FALSE)="②公益財団法人","公財","")))</f>
        <v/>
      </c>
      <c r="L31" s="20" t="str">
        <f>IF(A31="","",VLOOKUP(A31,[7]令和3年度契約状況調査票!$E:$AR,28,FALSE))</f>
        <v/>
      </c>
      <c r="M31" s="21" t="str">
        <f>IF(A31="","",IF(VLOOKUP(A31,[7]令和3年度契約状況調査票!$E:$AR,28,FALSE)="国所管",VLOOKUP(A31,[7]令和3年度契約状況調査票!$E:$AR,22,FALSE),""))</f>
        <v/>
      </c>
      <c r="N31" s="22" t="str">
        <f>IF(A31="","",IF(AND(P31="○",O31="分担契約/単価契約"),"単価契約"&amp;CHAR(10)&amp;"予定調達総額 "&amp;TEXT(VLOOKUP(A31,[7]令和3年度契約状況調査票!$E:$AR,16,FALSE),"#,##0円")&amp;"(B)"&amp;CHAR(10)&amp;"分担契約"&amp;CHAR(10)&amp;VLOOKUP(A31,[7]令和3年度契約状況調査票!$E:$AR,32,FALSE),IF(AND(P31="○",O31="分担契約"),"分担契約"&amp;CHAR(10)&amp;"契約総額 "&amp;TEXT(VLOOKUP(A31,[7]令和3年度契約状況調査票!$E:$AR,16,FALSE),"#,##0円")&amp;"(B)"&amp;CHAR(10)&amp;VLOOKUP(A31,[7]令和3年度契約状況調査票!$E:$AR,32,FALSE),(IF(O31="分担契約/単価契約","単価契約"&amp;CHAR(10)&amp;"予定調達総額 "&amp;TEXT(VLOOKUP(A31,[7]令和3年度契約状況調査票!$E:$AR,16,FALSE),"#,##0円")&amp;CHAR(10)&amp;"分担契約"&amp;CHAR(10)&amp;VLOOKUP(A31,[7]令和3年度契約状況調査票!$E:$AR,32,FALSE),IF(O31="分担契約","分担契約"&amp;CHAR(10)&amp;"契約総額 "&amp;TEXT(VLOOKUP(A31,[7]令和3年度契約状況調査票!$E:$AR,16,FALSE),"#,##0円")&amp;CHAR(10)&amp;VLOOKUP(A31,[7]令和3年度契約状況調査票!$E:$AR,32,FALSE),IF(O31="単価契約","単価契約"&amp;CHAR(10)&amp;"予定調達総額 "&amp;TEXT(VLOOKUP(A31,[7]令和3年度契約状況調査票!$E:$AR,16,FALSE),"#,##0円")&amp;CHAR(10)&amp;VLOOKUP(A31,[7]令和3年度契約状況調査票!$E:$AR,32,FALSE),VLOOKUP(A31,[7]令和3年度契約状況調査票!$E:$AR,32,FALSE))))))))</f>
        <v/>
      </c>
      <c r="O31" s="10" t="str">
        <f>IF(A31="","",VLOOKUP(A31,[7]令和3年度契約状況調査票!$E:$BY,53,FALSE))</f>
        <v/>
      </c>
      <c r="P31" s="10" t="str">
        <f>IF(A31="","",IF(VLOOKUP(A31,[7]令和3年度契約状況調査票!$E:$AR,14,FALSE)="他官署で調達手続きを実施のため","×",IF(VLOOKUP(A31,[7]令和3年度契約状況調査票!$E:$AR,21,FALSE)="②同種の他の契約の予定価格を類推されるおそれがあるため公表しない","×","○")))</f>
        <v/>
      </c>
    </row>
    <row r="32" spans="1:16" s="10" customFormat="1" ht="60" customHeight="1">
      <c r="A32" s="11" t="str">
        <f>IF(MAX([7]令和3年度契約状況調査票!E31:E276)&gt;=ROW()-5,ROW()-5,"")</f>
        <v/>
      </c>
      <c r="B32" s="12" t="str">
        <f>IF(A32="","",VLOOKUP(A32,[7]令和3年度契約状況調査票!$E:$AR,5,FALSE))</f>
        <v/>
      </c>
      <c r="C32" s="13" t="str">
        <f>IF(A32="","",VLOOKUP(A32,[7]令和3年度契約状況調査票!$E:$AR,6,FALSE))</f>
        <v/>
      </c>
      <c r="D32" s="14" t="str">
        <f>IF(A32="","",VLOOKUP(A32,[7]令和3年度契約状況調査票!$E:$AR,9,FALSE))</f>
        <v/>
      </c>
      <c r="E32" s="12" t="str">
        <f>IF(A32="","",VLOOKUP(A32,[7]令和3年度契約状況調査票!$E:$AR,10,FALSE))</f>
        <v/>
      </c>
      <c r="F32" s="15" t="str">
        <f>IF(A32="","",VLOOKUP(A32,[7]令和3年度契約状況調査票!$E:$AR,11,FALSE))</f>
        <v/>
      </c>
      <c r="G32" s="16" t="str">
        <f>IF(A32="","",IF(VLOOKUP(A32,[7]令和3年度契約状況調査票!$E:$AR,12,FALSE)="②一般競争入札（総合評価方式）","一般競争入札"&amp;CHAR(10)&amp;"（総合評価方式）","一般競争入札"))</f>
        <v/>
      </c>
      <c r="H32" s="18" t="str">
        <f>IF(A32="","",IF(VLOOKUP(A32,[7]令和3年度契約状況調査票!$E:$AR,14,FALSE)="他官署で調達手続きを実施のため","他官署で調達手続きを実施のため",IF(VLOOKUP(A32,[7]令和3年度契約状況調査票!$E:$AR,21,FALSE)="②同種の他の契約の予定価格を類推されるおそれがあるため公表しない","同種の他の契約の予定価格を類推されるおそれがあるため公表しない",IF(VLOOKUP(A32,[7]令和3年度契約状況調査票!$E:$AR,21,FALSE)="－","－",IF(VLOOKUP(A32,[7]令和3年度契約状況調査票!$E:$AR,7,FALSE)&lt;&gt;"",TEXT(VLOOKUP(A32,[7]令和3年度契約状況調査票!$E:$AR,14,FALSE),"#,##0円")&amp;CHAR(10)&amp;"(A)",VLOOKUP(A32,[7]令和3年度契約状況調査票!$E:$AR,14,FALSE))))))</f>
        <v/>
      </c>
      <c r="I32" s="18" t="str">
        <f>IF(A32="","",VLOOKUP(A32,[7]令和3年度契約状況調査票!$E:$AR,15,FALSE))</f>
        <v/>
      </c>
      <c r="J32" s="19" t="str">
        <f>IF(A32="","",IF(VLOOKUP(A32,[7]令和3年度契約状況調査票!$E:$AR,14,FALSE)="他官署で調達手続きを実施のため","－",IF(VLOOKUP(A32,[7]令和3年度契約状況調査票!$E:$AR,21,FALSE)="②同種の他の契約の予定価格を類推されるおそれがあるため公表しない","－",IF(VLOOKUP(A32,[7]令和3年度契約状況調査票!$E:$AR,21,FALSE)="－","－",IF(VLOOKUP(A32,[7]令和3年度契約状況調査票!$E:$AR,7,FALSE)&lt;&gt;"",TEXT(VLOOKUP(A32,[7]令和3年度契約状況調査票!$E:$AR,17,FALSE),"#.0%")&amp;CHAR(10)&amp;"(B/A×100)",VLOOKUP(A32,[7]令和3年度契約状況調査票!$E:$AR,17,FALSE))))))</f>
        <v/>
      </c>
      <c r="K32" s="20" t="str">
        <f>IF(A32="","",IF(VLOOKUP(A32,[7]令和3年度契約状況調査票!$E:$AR,27,FALSE)="①公益社団法人","公社",IF(VLOOKUP(A32,[7]令和3年度契約状況調査票!$E:$AR,27,FALSE)="②公益財団法人","公財","")))</f>
        <v/>
      </c>
      <c r="L32" s="20" t="str">
        <f>IF(A32="","",VLOOKUP(A32,[7]令和3年度契約状況調査票!$E:$AR,28,FALSE))</f>
        <v/>
      </c>
      <c r="M32" s="21" t="str">
        <f>IF(A32="","",IF(VLOOKUP(A32,[7]令和3年度契約状況調査票!$E:$AR,28,FALSE)="国所管",VLOOKUP(A32,[7]令和3年度契約状況調査票!$E:$AR,22,FALSE),""))</f>
        <v/>
      </c>
      <c r="N32" s="22" t="str">
        <f>IF(A32="","",IF(AND(P32="○",O32="分担契約/単価契約"),"単価契約"&amp;CHAR(10)&amp;"予定調達総額 "&amp;TEXT(VLOOKUP(A32,[7]令和3年度契約状況調査票!$E:$AR,16,FALSE),"#,##0円")&amp;"(B)"&amp;CHAR(10)&amp;"分担契約"&amp;CHAR(10)&amp;VLOOKUP(A32,[7]令和3年度契約状況調査票!$E:$AR,32,FALSE),IF(AND(P32="○",O32="分担契約"),"分担契約"&amp;CHAR(10)&amp;"契約総額 "&amp;TEXT(VLOOKUP(A32,[7]令和3年度契約状況調査票!$E:$AR,16,FALSE),"#,##0円")&amp;"(B)"&amp;CHAR(10)&amp;VLOOKUP(A32,[7]令和3年度契約状況調査票!$E:$AR,32,FALSE),(IF(O32="分担契約/単価契約","単価契約"&amp;CHAR(10)&amp;"予定調達総額 "&amp;TEXT(VLOOKUP(A32,[7]令和3年度契約状況調査票!$E:$AR,16,FALSE),"#,##0円")&amp;CHAR(10)&amp;"分担契約"&amp;CHAR(10)&amp;VLOOKUP(A32,[7]令和3年度契約状況調査票!$E:$AR,32,FALSE),IF(O32="分担契約","分担契約"&amp;CHAR(10)&amp;"契約総額 "&amp;TEXT(VLOOKUP(A32,[7]令和3年度契約状況調査票!$E:$AR,16,FALSE),"#,##0円")&amp;CHAR(10)&amp;VLOOKUP(A32,[7]令和3年度契約状況調査票!$E:$AR,32,FALSE),IF(O32="単価契約","単価契約"&amp;CHAR(10)&amp;"予定調達総額 "&amp;TEXT(VLOOKUP(A32,[7]令和3年度契約状況調査票!$E:$AR,16,FALSE),"#,##0円")&amp;CHAR(10)&amp;VLOOKUP(A32,[7]令和3年度契約状況調査票!$E:$AR,32,FALSE),VLOOKUP(A32,[7]令和3年度契約状況調査票!$E:$AR,32,FALSE))))))))</f>
        <v/>
      </c>
      <c r="O32" s="10" t="str">
        <f>IF(A32="","",VLOOKUP(A32,[7]令和3年度契約状況調査票!$E:$BY,53,FALSE))</f>
        <v/>
      </c>
      <c r="P32" s="10" t="str">
        <f>IF(A32="","",IF(VLOOKUP(A32,[7]令和3年度契約状況調査票!$E:$AR,14,FALSE)="他官署で調達手続きを実施のため","×",IF(VLOOKUP(A32,[7]令和3年度契約状況調査票!$E:$AR,21,FALSE)="②同種の他の契約の予定価格を類推されるおそれがあるため公表しない","×","○")))</f>
        <v/>
      </c>
    </row>
    <row r="33" spans="1:16" s="10" customFormat="1" ht="60" customHeight="1">
      <c r="A33" s="11" t="str">
        <f>IF(MAX([7]令和3年度契約状況調査票!E32:E277)&gt;=ROW()-5,ROW()-5,"")</f>
        <v/>
      </c>
      <c r="B33" s="12" t="str">
        <f>IF(A33="","",VLOOKUP(A33,[7]令和3年度契約状況調査票!$E:$AR,5,FALSE))</f>
        <v/>
      </c>
      <c r="C33" s="13" t="str">
        <f>IF(A33="","",VLOOKUP(A33,[7]令和3年度契約状況調査票!$E:$AR,6,FALSE))</f>
        <v/>
      </c>
      <c r="D33" s="14" t="str">
        <f>IF(A33="","",VLOOKUP(A33,[7]令和3年度契約状況調査票!$E:$AR,9,FALSE))</f>
        <v/>
      </c>
      <c r="E33" s="12" t="str">
        <f>IF(A33="","",VLOOKUP(A33,[7]令和3年度契約状況調査票!$E:$AR,10,FALSE))</f>
        <v/>
      </c>
      <c r="F33" s="15" t="str">
        <f>IF(A33="","",VLOOKUP(A33,[7]令和3年度契約状況調査票!$E:$AR,11,FALSE))</f>
        <v/>
      </c>
      <c r="G33" s="16" t="str">
        <f>IF(A33="","",IF(VLOOKUP(A33,[7]令和3年度契約状況調査票!$E:$AR,12,FALSE)="②一般競争入札（総合評価方式）","一般競争入札"&amp;CHAR(10)&amp;"（総合評価方式）","一般競争入札"))</f>
        <v/>
      </c>
      <c r="H33" s="18" t="str">
        <f>IF(A33="","",IF(VLOOKUP(A33,[7]令和3年度契約状況調査票!$E:$AR,14,FALSE)="他官署で調達手続きを実施のため","他官署で調達手続きを実施のため",IF(VLOOKUP(A33,[7]令和3年度契約状況調査票!$E:$AR,21,FALSE)="②同種の他の契約の予定価格を類推されるおそれがあるため公表しない","同種の他の契約の予定価格を類推されるおそれがあるため公表しない",IF(VLOOKUP(A33,[7]令和3年度契約状況調査票!$E:$AR,21,FALSE)="－","－",IF(VLOOKUP(A33,[7]令和3年度契約状況調査票!$E:$AR,7,FALSE)&lt;&gt;"",TEXT(VLOOKUP(A33,[7]令和3年度契約状況調査票!$E:$AR,14,FALSE),"#,##0円")&amp;CHAR(10)&amp;"(A)",VLOOKUP(A33,[7]令和3年度契約状況調査票!$E:$AR,14,FALSE))))))</f>
        <v/>
      </c>
      <c r="I33" s="18" t="str">
        <f>IF(A33="","",VLOOKUP(A33,[7]令和3年度契約状況調査票!$E:$AR,15,FALSE))</f>
        <v/>
      </c>
      <c r="J33" s="19" t="str">
        <f>IF(A33="","",IF(VLOOKUP(A33,[7]令和3年度契約状況調査票!$E:$AR,14,FALSE)="他官署で調達手続きを実施のため","－",IF(VLOOKUP(A33,[7]令和3年度契約状況調査票!$E:$AR,21,FALSE)="②同種の他の契約の予定価格を類推されるおそれがあるため公表しない","－",IF(VLOOKUP(A33,[7]令和3年度契約状況調査票!$E:$AR,21,FALSE)="－","－",IF(VLOOKUP(A33,[7]令和3年度契約状況調査票!$E:$AR,7,FALSE)&lt;&gt;"",TEXT(VLOOKUP(A33,[7]令和3年度契約状況調査票!$E:$AR,17,FALSE),"#.0%")&amp;CHAR(10)&amp;"(B/A×100)",VLOOKUP(A33,[7]令和3年度契約状況調査票!$E:$AR,17,FALSE))))))</f>
        <v/>
      </c>
      <c r="K33" s="20" t="str">
        <f>IF(A33="","",IF(VLOOKUP(A33,[7]令和3年度契約状況調査票!$E:$AR,27,FALSE)="①公益社団法人","公社",IF(VLOOKUP(A33,[7]令和3年度契約状況調査票!$E:$AR,27,FALSE)="②公益財団法人","公財","")))</f>
        <v/>
      </c>
      <c r="L33" s="20" t="str">
        <f>IF(A33="","",VLOOKUP(A33,[7]令和3年度契約状況調査票!$E:$AR,28,FALSE))</f>
        <v/>
      </c>
      <c r="M33" s="21" t="str">
        <f>IF(A33="","",IF(VLOOKUP(A33,[7]令和3年度契約状況調査票!$E:$AR,28,FALSE)="国所管",VLOOKUP(A33,[7]令和3年度契約状況調査票!$E:$AR,22,FALSE),""))</f>
        <v/>
      </c>
      <c r="N33" s="22" t="str">
        <f>IF(A33="","",IF(AND(P33="○",O33="分担契約/単価契約"),"単価契約"&amp;CHAR(10)&amp;"予定調達総額 "&amp;TEXT(VLOOKUP(A33,[7]令和3年度契約状況調査票!$E:$AR,16,FALSE),"#,##0円")&amp;"(B)"&amp;CHAR(10)&amp;"分担契約"&amp;CHAR(10)&amp;VLOOKUP(A33,[7]令和3年度契約状況調査票!$E:$AR,32,FALSE),IF(AND(P33="○",O33="分担契約"),"分担契約"&amp;CHAR(10)&amp;"契約総額 "&amp;TEXT(VLOOKUP(A33,[7]令和3年度契約状況調査票!$E:$AR,16,FALSE),"#,##0円")&amp;"(B)"&amp;CHAR(10)&amp;VLOOKUP(A33,[7]令和3年度契約状況調査票!$E:$AR,32,FALSE),(IF(O33="分担契約/単価契約","単価契約"&amp;CHAR(10)&amp;"予定調達総額 "&amp;TEXT(VLOOKUP(A33,[7]令和3年度契約状況調査票!$E:$AR,16,FALSE),"#,##0円")&amp;CHAR(10)&amp;"分担契約"&amp;CHAR(10)&amp;VLOOKUP(A33,[7]令和3年度契約状況調査票!$E:$AR,32,FALSE),IF(O33="分担契約","分担契約"&amp;CHAR(10)&amp;"契約総額 "&amp;TEXT(VLOOKUP(A33,[7]令和3年度契約状況調査票!$E:$AR,16,FALSE),"#,##0円")&amp;CHAR(10)&amp;VLOOKUP(A33,[7]令和3年度契約状況調査票!$E:$AR,32,FALSE),IF(O33="単価契約","単価契約"&amp;CHAR(10)&amp;"予定調達総額 "&amp;TEXT(VLOOKUP(A33,[7]令和3年度契約状況調査票!$E:$AR,16,FALSE),"#,##0円")&amp;CHAR(10)&amp;VLOOKUP(A33,[7]令和3年度契約状況調査票!$E:$AR,32,FALSE),VLOOKUP(A33,[7]令和3年度契約状況調査票!$E:$AR,32,FALSE))))))))</f>
        <v/>
      </c>
      <c r="O33" s="10" t="str">
        <f>IF(A33="","",VLOOKUP(A33,[7]令和3年度契約状況調査票!$E:$BY,53,FALSE))</f>
        <v/>
      </c>
      <c r="P33" s="10" t="str">
        <f>IF(A33="","",IF(VLOOKUP(A33,[7]令和3年度契約状況調査票!$E:$AR,14,FALSE)="他官署で調達手続きを実施のため","×",IF(VLOOKUP(A33,[7]令和3年度契約状況調査票!$E:$AR,21,FALSE)="②同種の他の契約の予定価格を類推されるおそれがあるため公表しない","×","○")))</f>
        <v/>
      </c>
    </row>
    <row r="34" spans="1:16" s="10" customFormat="1" ht="60" customHeight="1">
      <c r="A34" s="11" t="str">
        <f>IF(MAX([7]令和3年度契約状況調査票!E33:E278)&gt;=ROW()-5,ROW()-5,"")</f>
        <v/>
      </c>
      <c r="B34" s="12" t="str">
        <f>IF(A34="","",VLOOKUP(A34,[7]令和3年度契約状況調査票!$E:$AR,5,FALSE))</f>
        <v/>
      </c>
      <c r="C34" s="13" t="str">
        <f>IF(A34="","",VLOOKUP(A34,[7]令和3年度契約状況調査票!$E:$AR,6,FALSE))</f>
        <v/>
      </c>
      <c r="D34" s="14" t="str">
        <f>IF(A34="","",VLOOKUP(A34,[7]令和3年度契約状況調査票!$E:$AR,9,FALSE))</f>
        <v/>
      </c>
      <c r="E34" s="12" t="str">
        <f>IF(A34="","",VLOOKUP(A34,[7]令和3年度契約状況調査票!$E:$AR,10,FALSE))</f>
        <v/>
      </c>
      <c r="F34" s="15" t="str">
        <f>IF(A34="","",VLOOKUP(A34,[7]令和3年度契約状況調査票!$E:$AR,11,FALSE))</f>
        <v/>
      </c>
      <c r="G34" s="16" t="str">
        <f>IF(A34="","",IF(VLOOKUP(A34,[7]令和3年度契約状況調査票!$E:$AR,12,FALSE)="②一般競争入札（総合評価方式）","一般競争入札"&amp;CHAR(10)&amp;"（総合評価方式）","一般競争入札"))</f>
        <v/>
      </c>
      <c r="H34" s="18" t="str">
        <f>IF(A34="","",IF(VLOOKUP(A34,[7]令和3年度契約状況調査票!$E:$AR,14,FALSE)="他官署で調達手続きを実施のため","他官署で調達手続きを実施のため",IF(VLOOKUP(A34,[7]令和3年度契約状況調査票!$E:$AR,21,FALSE)="②同種の他の契約の予定価格を類推されるおそれがあるため公表しない","同種の他の契約の予定価格を類推されるおそれがあるため公表しない",IF(VLOOKUP(A34,[7]令和3年度契約状況調査票!$E:$AR,21,FALSE)="－","－",IF(VLOOKUP(A34,[7]令和3年度契約状況調査票!$E:$AR,7,FALSE)&lt;&gt;"",TEXT(VLOOKUP(A34,[7]令和3年度契約状況調査票!$E:$AR,14,FALSE),"#,##0円")&amp;CHAR(10)&amp;"(A)",VLOOKUP(A34,[7]令和3年度契約状況調査票!$E:$AR,14,FALSE))))))</f>
        <v/>
      </c>
      <c r="I34" s="18" t="str">
        <f>IF(A34="","",VLOOKUP(A34,[7]令和3年度契約状況調査票!$E:$AR,15,FALSE))</f>
        <v/>
      </c>
      <c r="J34" s="19" t="str">
        <f>IF(A34="","",IF(VLOOKUP(A34,[7]令和3年度契約状況調査票!$E:$AR,14,FALSE)="他官署で調達手続きを実施のため","－",IF(VLOOKUP(A34,[7]令和3年度契約状況調査票!$E:$AR,21,FALSE)="②同種の他の契約の予定価格を類推されるおそれがあるため公表しない","－",IF(VLOOKUP(A34,[7]令和3年度契約状況調査票!$E:$AR,21,FALSE)="－","－",IF(VLOOKUP(A34,[7]令和3年度契約状況調査票!$E:$AR,7,FALSE)&lt;&gt;"",TEXT(VLOOKUP(A34,[7]令和3年度契約状況調査票!$E:$AR,17,FALSE),"#.0%")&amp;CHAR(10)&amp;"(B/A×100)",VLOOKUP(A34,[7]令和3年度契約状況調査票!$E:$AR,17,FALSE))))))</f>
        <v/>
      </c>
      <c r="K34" s="20" t="str">
        <f>IF(A34="","",IF(VLOOKUP(A34,[7]令和3年度契約状況調査票!$E:$AR,27,FALSE)="①公益社団法人","公社",IF(VLOOKUP(A34,[7]令和3年度契約状況調査票!$E:$AR,27,FALSE)="②公益財団法人","公財","")))</f>
        <v/>
      </c>
      <c r="L34" s="20" t="str">
        <f>IF(A34="","",VLOOKUP(A34,[7]令和3年度契約状況調査票!$E:$AR,28,FALSE))</f>
        <v/>
      </c>
      <c r="M34" s="21" t="str">
        <f>IF(A34="","",IF(VLOOKUP(A34,[7]令和3年度契約状況調査票!$E:$AR,28,FALSE)="国所管",VLOOKUP(A34,[7]令和3年度契約状況調査票!$E:$AR,22,FALSE),""))</f>
        <v/>
      </c>
      <c r="N34" s="22" t="str">
        <f>IF(A34="","",IF(AND(P34="○",O34="分担契約/単価契約"),"単価契約"&amp;CHAR(10)&amp;"予定調達総額 "&amp;TEXT(VLOOKUP(A34,[7]令和3年度契約状況調査票!$E:$AR,16,FALSE),"#,##0円")&amp;"(B)"&amp;CHAR(10)&amp;"分担契約"&amp;CHAR(10)&amp;VLOOKUP(A34,[7]令和3年度契約状況調査票!$E:$AR,32,FALSE),IF(AND(P34="○",O34="分担契約"),"分担契約"&amp;CHAR(10)&amp;"契約総額 "&amp;TEXT(VLOOKUP(A34,[7]令和3年度契約状況調査票!$E:$AR,16,FALSE),"#,##0円")&amp;"(B)"&amp;CHAR(10)&amp;VLOOKUP(A34,[7]令和3年度契約状況調査票!$E:$AR,32,FALSE),(IF(O34="分担契約/単価契約","単価契約"&amp;CHAR(10)&amp;"予定調達総額 "&amp;TEXT(VLOOKUP(A34,[7]令和3年度契約状況調査票!$E:$AR,16,FALSE),"#,##0円")&amp;CHAR(10)&amp;"分担契約"&amp;CHAR(10)&amp;VLOOKUP(A34,[7]令和3年度契約状況調査票!$E:$AR,32,FALSE),IF(O34="分担契約","分担契約"&amp;CHAR(10)&amp;"契約総額 "&amp;TEXT(VLOOKUP(A34,[7]令和3年度契約状況調査票!$E:$AR,16,FALSE),"#,##0円")&amp;CHAR(10)&amp;VLOOKUP(A34,[7]令和3年度契約状況調査票!$E:$AR,32,FALSE),IF(O34="単価契約","単価契約"&amp;CHAR(10)&amp;"予定調達総額 "&amp;TEXT(VLOOKUP(A34,[7]令和3年度契約状況調査票!$E:$AR,16,FALSE),"#,##0円")&amp;CHAR(10)&amp;VLOOKUP(A34,[7]令和3年度契約状況調査票!$E:$AR,32,FALSE),VLOOKUP(A34,[7]令和3年度契約状況調査票!$E:$AR,32,FALSE))))))))</f>
        <v/>
      </c>
      <c r="O34" s="10" t="str">
        <f>IF(A34="","",VLOOKUP(A34,[7]令和3年度契約状況調査票!$E:$BY,53,FALSE))</f>
        <v/>
      </c>
      <c r="P34" s="10" t="str">
        <f>IF(A34="","",IF(VLOOKUP(A34,[7]令和3年度契約状況調査票!$E:$AR,14,FALSE)="他官署で調達手続きを実施のため","×",IF(VLOOKUP(A34,[7]令和3年度契約状況調査票!$E:$AR,21,FALSE)="②同種の他の契約の予定価格を類推されるおそれがあるため公表しない","×","○")))</f>
        <v/>
      </c>
    </row>
    <row r="35" spans="1:16" s="10" customFormat="1" ht="60" customHeight="1">
      <c r="A35" s="11" t="str">
        <f>IF(MAX([7]令和3年度契約状況調査票!E34:E279)&gt;=ROW()-5,ROW()-5,"")</f>
        <v/>
      </c>
      <c r="B35" s="12" t="str">
        <f>IF(A35="","",VLOOKUP(A35,[7]令和3年度契約状況調査票!$E:$AR,5,FALSE))</f>
        <v/>
      </c>
      <c r="C35" s="13" t="str">
        <f>IF(A35="","",VLOOKUP(A35,[7]令和3年度契約状況調査票!$E:$AR,6,FALSE))</f>
        <v/>
      </c>
      <c r="D35" s="14" t="str">
        <f>IF(A35="","",VLOOKUP(A35,[7]令和3年度契約状況調査票!$E:$AR,9,FALSE))</f>
        <v/>
      </c>
      <c r="E35" s="12" t="str">
        <f>IF(A35="","",VLOOKUP(A35,[7]令和3年度契約状況調査票!$E:$AR,10,FALSE))</f>
        <v/>
      </c>
      <c r="F35" s="15" t="str">
        <f>IF(A35="","",VLOOKUP(A35,[7]令和3年度契約状況調査票!$E:$AR,11,FALSE))</f>
        <v/>
      </c>
      <c r="G35" s="16" t="str">
        <f>IF(A35="","",IF(VLOOKUP(A35,[7]令和3年度契約状況調査票!$E:$AR,12,FALSE)="②一般競争入札（総合評価方式）","一般競争入札"&amp;CHAR(10)&amp;"（総合評価方式）","一般競争入札"))</f>
        <v/>
      </c>
      <c r="H35" s="18" t="str">
        <f>IF(A35="","",IF(VLOOKUP(A35,[7]令和3年度契約状況調査票!$E:$AR,14,FALSE)="他官署で調達手続きを実施のため","他官署で調達手続きを実施のため",IF(VLOOKUP(A35,[7]令和3年度契約状況調査票!$E:$AR,21,FALSE)="②同種の他の契約の予定価格を類推されるおそれがあるため公表しない","同種の他の契約の予定価格を類推されるおそれがあるため公表しない",IF(VLOOKUP(A35,[7]令和3年度契約状況調査票!$E:$AR,21,FALSE)="－","－",IF(VLOOKUP(A35,[7]令和3年度契約状況調査票!$E:$AR,7,FALSE)&lt;&gt;"",TEXT(VLOOKUP(A35,[7]令和3年度契約状況調査票!$E:$AR,14,FALSE),"#,##0円")&amp;CHAR(10)&amp;"(A)",VLOOKUP(A35,[7]令和3年度契約状況調査票!$E:$AR,14,FALSE))))))</f>
        <v/>
      </c>
      <c r="I35" s="18" t="str">
        <f>IF(A35="","",VLOOKUP(A35,[7]令和3年度契約状況調査票!$E:$AR,15,FALSE))</f>
        <v/>
      </c>
      <c r="J35" s="19" t="str">
        <f>IF(A35="","",IF(VLOOKUP(A35,[7]令和3年度契約状況調査票!$E:$AR,14,FALSE)="他官署で調達手続きを実施のため","－",IF(VLOOKUP(A35,[7]令和3年度契約状況調査票!$E:$AR,21,FALSE)="②同種の他の契約の予定価格を類推されるおそれがあるため公表しない","－",IF(VLOOKUP(A35,[7]令和3年度契約状況調査票!$E:$AR,21,FALSE)="－","－",IF(VLOOKUP(A35,[7]令和3年度契約状況調査票!$E:$AR,7,FALSE)&lt;&gt;"",TEXT(VLOOKUP(A35,[7]令和3年度契約状況調査票!$E:$AR,17,FALSE),"#.0%")&amp;CHAR(10)&amp;"(B/A×100)",VLOOKUP(A35,[7]令和3年度契約状況調査票!$E:$AR,17,FALSE))))))</f>
        <v/>
      </c>
      <c r="K35" s="20" t="str">
        <f>IF(A35="","",IF(VLOOKUP(A35,[7]令和3年度契約状況調査票!$E:$AR,27,FALSE)="①公益社団法人","公社",IF(VLOOKUP(A35,[7]令和3年度契約状況調査票!$E:$AR,27,FALSE)="②公益財団法人","公財","")))</f>
        <v/>
      </c>
      <c r="L35" s="20" t="str">
        <f>IF(A35="","",VLOOKUP(A35,[7]令和3年度契約状況調査票!$E:$AR,28,FALSE))</f>
        <v/>
      </c>
      <c r="M35" s="21" t="str">
        <f>IF(A35="","",IF(VLOOKUP(A35,[7]令和3年度契約状況調査票!$E:$AR,28,FALSE)="国所管",VLOOKUP(A35,[7]令和3年度契約状況調査票!$E:$AR,22,FALSE),""))</f>
        <v/>
      </c>
      <c r="N35" s="22" t="str">
        <f>IF(A35="","",IF(AND(P35="○",O35="分担契約/単価契約"),"単価契約"&amp;CHAR(10)&amp;"予定調達総額 "&amp;TEXT(VLOOKUP(A35,[7]令和3年度契約状況調査票!$E:$AR,16,FALSE),"#,##0円")&amp;"(B)"&amp;CHAR(10)&amp;"分担契約"&amp;CHAR(10)&amp;VLOOKUP(A35,[7]令和3年度契約状況調査票!$E:$AR,32,FALSE),IF(AND(P35="○",O35="分担契約"),"分担契約"&amp;CHAR(10)&amp;"契約総額 "&amp;TEXT(VLOOKUP(A35,[7]令和3年度契約状況調査票!$E:$AR,16,FALSE),"#,##0円")&amp;"(B)"&amp;CHAR(10)&amp;VLOOKUP(A35,[7]令和3年度契約状況調査票!$E:$AR,32,FALSE),(IF(O35="分担契約/単価契約","単価契約"&amp;CHAR(10)&amp;"予定調達総額 "&amp;TEXT(VLOOKUP(A35,[7]令和3年度契約状況調査票!$E:$AR,16,FALSE),"#,##0円")&amp;CHAR(10)&amp;"分担契約"&amp;CHAR(10)&amp;VLOOKUP(A35,[7]令和3年度契約状況調査票!$E:$AR,32,FALSE),IF(O35="分担契約","分担契約"&amp;CHAR(10)&amp;"契約総額 "&amp;TEXT(VLOOKUP(A35,[7]令和3年度契約状況調査票!$E:$AR,16,FALSE),"#,##0円")&amp;CHAR(10)&amp;VLOOKUP(A35,[7]令和3年度契約状況調査票!$E:$AR,32,FALSE),IF(O35="単価契約","単価契約"&amp;CHAR(10)&amp;"予定調達総額 "&amp;TEXT(VLOOKUP(A35,[7]令和3年度契約状況調査票!$E:$AR,16,FALSE),"#,##0円")&amp;CHAR(10)&amp;VLOOKUP(A35,[7]令和3年度契約状況調査票!$E:$AR,32,FALSE),VLOOKUP(A35,[7]令和3年度契約状況調査票!$E:$AR,32,FALSE))))))))</f>
        <v/>
      </c>
      <c r="O35" s="10" t="str">
        <f>IF(A35="","",VLOOKUP(A35,[7]令和3年度契約状況調査票!$E:$BY,53,FALSE))</f>
        <v/>
      </c>
      <c r="P35" s="10" t="str">
        <f>IF(A35="","",IF(VLOOKUP(A35,[7]令和3年度契約状況調査票!$E:$AR,14,FALSE)="他官署で調達手続きを実施のため","×",IF(VLOOKUP(A35,[7]令和3年度契約状況調査票!$E:$AR,21,FALSE)="②同種の他の契約の予定価格を類推されるおそれがあるため公表しない","×","○")))</f>
        <v/>
      </c>
    </row>
    <row r="36" spans="1:16" s="10" customFormat="1" ht="60" customHeight="1">
      <c r="A36" s="11" t="str">
        <f>IF(MAX([7]令和3年度契約状況調査票!E35:E280)&gt;=ROW()-5,ROW()-5,"")</f>
        <v/>
      </c>
      <c r="B36" s="12" t="str">
        <f>IF(A36="","",VLOOKUP(A36,[7]令和3年度契約状況調査票!$E:$AR,5,FALSE))</f>
        <v/>
      </c>
      <c r="C36" s="13" t="str">
        <f>IF(A36="","",VLOOKUP(A36,[7]令和3年度契約状況調査票!$E:$AR,6,FALSE))</f>
        <v/>
      </c>
      <c r="D36" s="14" t="str">
        <f>IF(A36="","",VLOOKUP(A36,[7]令和3年度契約状況調査票!$E:$AR,9,FALSE))</f>
        <v/>
      </c>
      <c r="E36" s="12" t="str">
        <f>IF(A36="","",VLOOKUP(A36,[7]令和3年度契約状況調査票!$E:$AR,10,FALSE))</f>
        <v/>
      </c>
      <c r="F36" s="15" t="str">
        <f>IF(A36="","",VLOOKUP(A36,[7]令和3年度契約状況調査票!$E:$AR,11,FALSE))</f>
        <v/>
      </c>
      <c r="G36" s="16" t="str">
        <f>IF(A36="","",IF(VLOOKUP(A36,[7]令和3年度契約状況調査票!$E:$AR,12,FALSE)="②一般競争入札（総合評価方式）","一般競争入札"&amp;CHAR(10)&amp;"（総合評価方式）","一般競争入札"))</f>
        <v/>
      </c>
      <c r="H36" s="18" t="str">
        <f>IF(A36="","",IF(VLOOKUP(A36,[7]令和3年度契約状況調査票!$E:$AR,14,FALSE)="他官署で調達手続きを実施のため","他官署で調達手続きを実施のため",IF(VLOOKUP(A36,[7]令和3年度契約状況調査票!$E:$AR,21,FALSE)="②同種の他の契約の予定価格を類推されるおそれがあるため公表しない","同種の他の契約の予定価格を類推されるおそれがあるため公表しない",IF(VLOOKUP(A36,[7]令和3年度契約状況調査票!$E:$AR,21,FALSE)="－","－",IF(VLOOKUP(A36,[7]令和3年度契約状況調査票!$E:$AR,7,FALSE)&lt;&gt;"",TEXT(VLOOKUP(A36,[7]令和3年度契約状況調査票!$E:$AR,14,FALSE),"#,##0円")&amp;CHAR(10)&amp;"(A)",VLOOKUP(A36,[7]令和3年度契約状況調査票!$E:$AR,14,FALSE))))))</f>
        <v/>
      </c>
      <c r="I36" s="18" t="str">
        <f>IF(A36="","",VLOOKUP(A36,[7]令和3年度契約状況調査票!$E:$AR,15,FALSE))</f>
        <v/>
      </c>
      <c r="J36" s="19" t="str">
        <f>IF(A36="","",IF(VLOOKUP(A36,[7]令和3年度契約状況調査票!$E:$AR,14,FALSE)="他官署で調達手続きを実施のため","－",IF(VLOOKUP(A36,[7]令和3年度契約状況調査票!$E:$AR,21,FALSE)="②同種の他の契約の予定価格を類推されるおそれがあるため公表しない","－",IF(VLOOKUP(A36,[7]令和3年度契約状況調査票!$E:$AR,21,FALSE)="－","－",IF(VLOOKUP(A36,[7]令和3年度契約状況調査票!$E:$AR,7,FALSE)&lt;&gt;"",TEXT(VLOOKUP(A36,[7]令和3年度契約状況調査票!$E:$AR,17,FALSE),"#.0%")&amp;CHAR(10)&amp;"(B/A×100)",VLOOKUP(A36,[7]令和3年度契約状況調査票!$E:$AR,17,FALSE))))))</f>
        <v/>
      </c>
      <c r="K36" s="20" t="str">
        <f>IF(A36="","",IF(VLOOKUP(A36,[7]令和3年度契約状況調査票!$E:$AR,27,FALSE)="①公益社団法人","公社",IF(VLOOKUP(A36,[7]令和3年度契約状況調査票!$E:$AR,27,FALSE)="②公益財団法人","公財","")))</f>
        <v/>
      </c>
      <c r="L36" s="20" t="str">
        <f>IF(A36="","",VLOOKUP(A36,[7]令和3年度契約状況調査票!$E:$AR,28,FALSE))</f>
        <v/>
      </c>
      <c r="M36" s="21" t="str">
        <f>IF(A36="","",IF(VLOOKUP(A36,[7]令和3年度契約状況調査票!$E:$AR,28,FALSE)="国所管",VLOOKUP(A36,[7]令和3年度契約状況調査票!$E:$AR,22,FALSE),""))</f>
        <v/>
      </c>
      <c r="N36" s="22" t="str">
        <f>IF(A36="","",IF(AND(P36="○",O36="分担契約/単価契約"),"単価契約"&amp;CHAR(10)&amp;"予定調達総額 "&amp;TEXT(VLOOKUP(A36,[7]令和3年度契約状況調査票!$E:$AR,16,FALSE),"#,##0円")&amp;"(B)"&amp;CHAR(10)&amp;"分担契約"&amp;CHAR(10)&amp;VLOOKUP(A36,[7]令和3年度契約状況調査票!$E:$AR,32,FALSE),IF(AND(P36="○",O36="分担契約"),"分担契約"&amp;CHAR(10)&amp;"契約総額 "&amp;TEXT(VLOOKUP(A36,[7]令和3年度契約状況調査票!$E:$AR,16,FALSE),"#,##0円")&amp;"(B)"&amp;CHAR(10)&amp;VLOOKUP(A36,[7]令和3年度契約状況調査票!$E:$AR,32,FALSE),(IF(O36="分担契約/単価契約","単価契約"&amp;CHAR(10)&amp;"予定調達総額 "&amp;TEXT(VLOOKUP(A36,[7]令和3年度契約状況調査票!$E:$AR,16,FALSE),"#,##0円")&amp;CHAR(10)&amp;"分担契約"&amp;CHAR(10)&amp;VLOOKUP(A36,[7]令和3年度契約状況調査票!$E:$AR,32,FALSE),IF(O36="分担契約","分担契約"&amp;CHAR(10)&amp;"契約総額 "&amp;TEXT(VLOOKUP(A36,[7]令和3年度契約状況調査票!$E:$AR,16,FALSE),"#,##0円")&amp;CHAR(10)&amp;VLOOKUP(A36,[7]令和3年度契約状況調査票!$E:$AR,32,FALSE),IF(O36="単価契約","単価契約"&amp;CHAR(10)&amp;"予定調達総額 "&amp;TEXT(VLOOKUP(A36,[7]令和3年度契約状況調査票!$E:$AR,16,FALSE),"#,##0円")&amp;CHAR(10)&amp;VLOOKUP(A36,[7]令和3年度契約状況調査票!$E:$AR,32,FALSE),VLOOKUP(A36,[7]令和3年度契約状況調査票!$E:$AR,32,FALSE))))))))</f>
        <v/>
      </c>
      <c r="O36" s="10" t="str">
        <f>IF(A36="","",VLOOKUP(A36,[7]令和3年度契約状況調査票!$E:$BY,53,FALSE))</f>
        <v/>
      </c>
      <c r="P36" s="10" t="str">
        <f>IF(A36="","",IF(VLOOKUP(A36,[7]令和3年度契約状況調査票!$E:$AR,14,FALSE)="他官署で調達手続きを実施のため","×",IF(VLOOKUP(A36,[7]令和3年度契約状況調査票!$E:$AR,21,FALSE)="②同種の他の契約の予定価格を類推されるおそれがあるため公表しない","×","○")))</f>
        <v/>
      </c>
    </row>
    <row r="37" spans="1:16" s="10" customFormat="1" ht="60" customHeight="1">
      <c r="A37" s="11" t="str">
        <f>IF(MAX([7]令和3年度契約状況調査票!E36:E281)&gt;=ROW()-5,ROW()-5,"")</f>
        <v/>
      </c>
      <c r="B37" s="12" t="str">
        <f>IF(A37="","",VLOOKUP(A37,[7]令和3年度契約状況調査票!$E:$AR,5,FALSE))</f>
        <v/>
      </c>
      <c r="C37" s="13" t="str">
        <f>IF(A37="","",VLOOKUP(A37,[7]令和3年度契約状況調査票!$E:$AR,6,FALSE))</f>
        <v/>
      </c>
      <c r="D37" s="14" t="str">
        <f>IF(A37="","",VLOOKUP(A37,[7]令和3年度契約状況調査票!$E:$AR,9,FALSE))</f>
        <v/>
      </c>
      <c r="E37" s="12" t="str">
        <f>IF(A37="","",VLOOKUP(A37,[7]令和3年度契約状況調査票!$E:$AR,10,FALSE))</f>
        <v/>
      </c>
      <c r="F37" s="15" t="str">
        <f>IF(A37="","",VLOOKUP(A37,[7]令和3年度契約状況調査票!$E:$AR,11,FALSE))</f>
        <v/>
      </c>
      <c r="G37" s="16" t="str">
        <f>IF(A37="","",IF(VLOOKUP(A37,[7]令和3年度契約状況調査票!$E:$AR,12,FALSE)="②一般競争入札（総合評価方式）","一般競争入札"&amp;CHAR(10)&amp;"（総合評価方式）","一般競争入札"))</f>
        <v/>
      </c>
      <c r="H37" s="18" t="str">
        <f>IF(A37="","",IF(VLOOKUP(A37,[7]令和3年度契約状況調査票!$E:$AR,14,FALSE)="他官署で調達手続きを実施のため","他官署で調達手続きを実施のため",IF(VLOOKUP(A37,[7]令和3年度契約状況調査票!$E:$AR,21,FALSE)="②同種の他の契約の予定価格を類推されるおそれがあるため公表しない","同種の他の契約の予定価格を類推されるおそれがあるため公表しない",IF(VLOOKUP(A37,[7]令和3年度契約状況調査票!$E:$AR,21,FALSE)="－","－",IF(VLOOKUP(A37,[7]令和3年度契約状況調査票!$E:$AR,7,FALSE)&lt;&gt;"",TEXT(VLOOKUP(A37,[7]令和3年度契約状況調査票!$E:$AR,14,FALSE),"#,##0円")&amp;CHAR(10)&amp;"(A)",VLOOKUP(A37,[7]令和3年度契約状況調査票!$E:$AR,14,FALSE))))))</f>
        <v/>
      </c>
      <c r="I37" s="18" t="str">
        <f>IF(A37="","",VLOOKUP(A37,[7]令和3年度契約状況調査票!$E:$AR,15,FALSE))</f>
        <v/>
      </c>
      <c r="J37" s="19" t="str">
        <f>IF(A37="","",IF(VLOOKUP(A37,[7]令和3年度契約状況調査票!$E:$AR,14,FALSE)="他官署で調達手続きを実施のため","－",IF(VLOOKUP(A37,[7]令和3年度契約状況調査票!$E:$AR,21,FALSE)="②同種の他の契約の予定価格を類推されるおそれがあるため公表しない","－",IF(VLOOKUP(A37,[7]令和3年度契約状況調査票!$E:$AR,21,FALSE)="－","－",IF(VLOOKUP(A37,[7]令和3年度契約状況調査票!$E:$AR,7,FALSE)&lt;&gt;"",TEXT(VLOOKUP(A37,[7]令和3年度契約状況調査票!$E:$AR,17,FALSE),"#.0%")&amp;CHAR(10)&amp;"(B/A×100)",VLOOKUP(A37,[7]令和3年度契約状況調査票!$E:$AR,17,FALSE))))))</f>
        <v/>
      </c>
      <c r="K37" s="20" t="str">
        <f>IF(A37="","",IF(VLOOKUP(A37,[7]令和3年度契約状況調査票!$E:$AR,27,FALSE)="①公益社団法人","公社",IF(VLOOKUP(A37,[7]令和3年度契約状況調査票!$E:$AR,27,FALSE)="②公益財団法人","公財","")))</f>
        <v/>
      </c>
      <c r="L37" s="20" t="str">
        <f>IF(A37="","",VLOOKUP(A37,[7]令和3年度契約状況調査票!$E:$AR,28,FALSE))</f>
        <v/>
      </c>
      <c r="M37" s="21" t="str">
        <f>IF(A37="","",IF(VLOOKUP(A37,[7]令和3年度契約状況調査票!$E:$AR,28,FALSE)="国所管",VLOOKUP(A37,[7]令和3年度契約状況調査票!$E:$AR,22,FALSE),""))</f>
        <v/>
      </c>
      <c r="N37" s="22" t="str">
        <f>IF(A37="","",IF(AND(P37="○",O37="分担契約/単価契約"),"単価契約"&amp;CHAR(10)&amp;"予定調達総額 "&amp;TEXT(VLOOKUP(A37,[7]令和3年度契約状況調査票!$E:$AR,16,FALSE),"#,##0円")&amp;"(B)"&amp;CHAR(10)&amp;"分担契約"&amp;CHAR(10)&amp;VLOOKUP(A37,[7]令和3年度契約状況調査票!$E:$AR,32,FALSE),IF(AND(P37="○",O37="分担契約"),"分担契約"&amp;CHAR(10)&amp;"契約総額 "&amp;TEXT(VLOOKUP(A37,[7]令和3年度契約状況調査票!$E:$AR,16,FALSE),"#,##0円")&amp;"(B)"&amp;CHAR(10)&amp;VLOOKUP(A37,[7]令和3年度契約状況調査票!$E:$AR,32,FALSE),(IF(O37="分担契約/単価契約","単価契約"&amp;CHAR(10)&amp;"予定調達総額 "&amp;TEXT(VLOOKUP(A37,[7]令和3年度契約状況調査票!$E:$AR,16,FALSE),"#,##0円")&amp;CHAR(10)&amp;"分担契約"&amp;CHAR(10)&amp;VLOOKUP(A37,[7]令和3年度契約状況調査票!$E:$AR,32,FALSE),IF(O37="分担契約","分担契約"&amp;CHAR(10)&amp;"契約総額 "&amp;TEXT(VLOOKUP(A37,[7]令和3年度契約状況調査票!$E:$AR,16,FALSE),"#,##0円")&amp;CHAR(10)&amp;VLOOKUP(A37,[7]令和3年度契約状況調査票!$E:$AR,32,FALSE),IF(O37="単価契約","単価契約"&amp;CHAR(10)&amp;"予定調達総額 "&amp;TEXT(VLOOKUP(A37,[7]令和3年度契約状況調査票!$E:$AR,16,FALSE),"#,##0円")&amp;CHAR(10)&amp;VLOOKUP(A37,[7]令和3年度契約状況調査票!$E:$AR,32,FALSE),VLOOKUP(A37,[7]令和3年度契約状況調査票!$E:$AR,32,FALSE))))))))</f>
        <v/>
      </c>
      <c r="O37" s="10" t="str">
        <f>IF(A37="","",VLOOKUP(A37,[7]令和3年度契約状況調査票!$E:$BY,53,FALSE))</f>
        <v/>
      </c>
      <c r="P37" s="10" t="str">
        <f>IF(A37="","",IF(VLOOKUP(A37,[7]令和3年度契約状況調査票!$E:$AR,14,FALSE)="他官署で調達手続きを実施のため","×",IF(VLOOKUP(A37,[7]令和3年度契約状況調査票!$E:$AR,21,FALSE)="②同種の他の契約の予定価格を類推されるおそれがあるため公表しない","×","○")))</f>
        <v/>
      </c>
    </row>
    <row r="38" spans="1:16" s="10" customFormat="1" ht="60" customHeight="1">
      <c r="A38" s="11" t="str">
        <f>IF(MAX([7]令和3年度契約状況調査票!E37:E282)&gt;=ROW()-5,ROW()-5,"")</f>
        <v/>
      </c>
      <c r="B38" s="12" t="str">
        <f>IF(A38="","",VLOOKUP(A38,[7]令和3年度契約状況調査票!$E:$AR,5,FALSE))</f>
        <v/>
      </c>
      <c r="C38" s="13" t="str">
        <f>IF(A38="","",VLOOKUP(A38,[7]令和3年度契約状況調査票!$E:$AR,6,FALSE))</f>
        <v/>
      </c>
      <c r="D38" s="14" t="str">
        <f>IF(A38="","",VLOOKUP(A38,[7]令和3年度契約状況調査票!$E:$AR,9,FALSE))</f>
        <v/>
      </c>
      <c r="E38" s="12" t="str">
        <f>IF(A38="","",VLOOKUP(A38,[7]令和3年度契約状況調査票!$E:$AR,10,FALSE))</f>
        <v/>
      </c>
      <c r="F38" s="15" t="str">
        <f>IF(A38="","",VLOOKUP(A38,[7]令和3年度契約状況調査票!$E:$AR,11,FALSE))</f>
        <v/>
      </c>
      <c r="G38" s="16" t="str">
        <f>IF(A38="","",IF(VLOOKUP(A38,[7]令和3年度契約状況調査票!$E:$AR,12,FALSE)="②一般競争入札（総合評価方式）","一般競争入札"&amp;CHAR(10)&amp;"（総合評価方式）","一般競争入札"))</f>
        <v/>
      </c>
      <c r="H38" s="18" t="str">
        <f>IF(A38="","",IF(VLOOKUP(A38,[7]令和3年度契約状況調査票!$E:$AR,14,FALSE)="他官署で調達手続きを実施のため","他官署で調達手続きを実施のため",IF(VLOOKUP(A38,[7]令和3年度契約状況調査票!$E:$AR,21,FALSE)="②同種の他の契約の予定価格を類推されるおそれがあるため公表しない","同種の他の契約の予定価格を類推されるおそれがあるため公表しない",IF(VLOOKUP(A38,[7]令和3年度契約状況調査票!$E:$AR,21,FALSE)="－","－",IF(VLOOKUP(A38,[7]令和3年度契約状況調査票!$E:$AR,7,FALSE)&lt;&gt;"",TEXT(VLOOKUP(A38,[7]令和3年度契約状況調査票!$E:$AR,14,FALSE),"#,##0円")&amp;CHAR(10)&amp;"(A)",VLOOKUP(A38,[7]令和3年度契約状況調査票!$E:$AR,14,FALSE))))))</f>
        <v/>
      </c>
      <c r="I38" s="18" t="str">
        <f>IF(A38="","",VLOOKUP(A38,[7]令和3年度契約状況調査票!$E:$AR,15,FALSE))</f>
        <v/>
      </c>
      <c r="J38" s="19" t="str">
        <f>IF(A38="","",IF(VLOOKUP(A38,[7]令和3年度契約状況調査票!$E:$AR,14,FALSE)="他官署で調達手続きを実施のため","－",IF(VLOOKUP(A38,[7]令和3年度契約状況調査票!$E:$AR,21,FALSE)="②同種の他の契約の予定価格を類推されるおそれがあるため公表しない","－",IF(VLOOKUP(A38,[7]令和3年度契約状況調査票!$E:$AR,21,FALSE)="－","－",IF(VLOOKUP(A38,[7]令和3年度契約状況調査票!$E:$AR,7,FALSE)&lt;&gt;"",TEXT(VLOOKUP(A38,[7]令和3年度契約状況調査票!$E:$AR,17,FALSE),"#.0%")&amp;CHAR(10)&amp;"(B/A×100)",VLOOKUP(A38,[7]令和3年度契約状況調査票!$E:$AR,17,FALSE))))))</f>
        <v/>
      </c>
      <c r="K38" s="20" t="str">
        <f>IF(A38="","",IF(VLOOKUP(A38,[7]令和3年度契約状況調査票!$E:$AR,27,FALSE)="①公益社団法人","公社",IF(VLOOKUP(A38,[7]令和3年度契約状況調査票!$E:$AR,27,FALSE)="②公益財団法人","公財","")))</f>
        <v/>
      </c>
      <c r="L38" s="20" t="str">
        <f>IF(A38="","",VLOOKUP(A38,[7]令和3年度契約状況調査票!$E:$AR,28,FALSE))</f>
        <v/>
      </c>
      <c r="M38" s="21" t="str">
        <f>IF(A38="","",IF(VLOOKUP(A38,[7]令和3年度契約状況調査票!$E:$AR,28,FALSE)="国所管",VLOOKUP(A38,[7]令和3年度契約状況調査票!$E:$AR,22,FALSE),""))</f>
        <v/>
      </c>
      <c r="N38" s="22" t="str">
        <f>IF(A38="","",IF(AND(P38="○",O38="分担契約/単価契約"),"単価契約"&amp;CHAR(10)&amp;"予定調達総額 "&amp;TEXT(VLOOKUP(A38,[7]令和3年度契約状況調査票!$E:$AR,16,FALSE),"#,##0円")&amp;"(B)"&amp;CHAR(10)&amp;"分担契約"&amp;CHAR(10)&amp;VLOOKUP(A38,[7]令和3年度契約状況調査票!$E:$AR,32,FALSE),IF(AND(P38="○",O38="分担契約"),"分担契約"&amp;CHAR(10)&amp;"契約総額 "&amp;TEXT(VLOOKUP(A38,[7]令和3年度契約状況調査票!$E:$AR,16,FALSE),"#,##0円")&amp;"(B)"&amp;CHAR(10)&amp;VLOOKUP(A38,[7]令和3年度契約状況調査票!$E:$AR,32,FALSE),(IF(O38="分担契約/単価契約","単価契約"&amp;CHAR(10)&amp;"予定調達総額 "&amp;TEXT(VLOOKUP(A38,[7]令和3年度契約状況調査票!$E:$AR,16,FALSE),"#,##0円")&amp;CHAR(10)&amp;"分担契約"&amp;CHAR(10)&amp;VLOOKUP(A38,[7]令和3年度契約状況調査票!$E:$AR,32,FALSE),IF(O38="分担契約","分担契約"&amp;CHAR(10)&amp;"契約総額 "&amp;TEXT(VLOOKUP(A38,[7]令和3年度契約状況調査票!$E:$AR,16,FALSE),"#,##0円")&amp;CHAR(10)&amp;VLOOKUP(A38,[7]令和3年度契約状況調査票!$E:$AR,32,FALSE),IF(O38="単価契約","単価契約"&amp;CHAR(10)&amp;"予定調達総額 "&amp;TEXT(VLOOKUP(A38,[7]令和3年度契約状況調査票!$E:$AR,16,FALSE),"#,##0円")&amp;CHAR(10)&amp;VLOOKUP(A38,[7]令和3年度契約状況調査票!$E:$AR,32,FALSE),VLOOKUP(A38,[7]令和3年度契約状況調査票!$E:$AR,32,FALSE))))))))</f>
        <v/>
      </c>
      <c r="O38" s="10" t="str">
        <f>IF(A38="","",VLOOKUP(A38,[7]令和3年度契約状況調査票!$E:$BY,53,FALSE))</f>
        <v/>
      </c>
      <c r="P38" s="10" t="str">
        <f>IF(A38="","",IF(VLOOKUP(A38,[7]令和3年度契約状況調査票!$E:$AR,14,FALSE)="他官署で調達手続きを実施のため","×",IF(VLOOKUP(A38,[7]令和3年度契約状況調査票!$E:$AR,21,FALSE)="②同種の他の契約の予定価格を類推されるおそれがあるため公表しない","×","○")))</f>
        <v/>
      </c>
    </row>
    <row r="39" spans="1:16" s="10" customFormat="1" ht="60" customHeight="1">
      <c r="A39" s="11" t="str">
        <f>IF(MAX([7]令和3年度契約状況調査票!E38:E283)&gt;=ROW()-5,ROW()-5,"")</f>
        <v/>
      </c>
      <c r="B39" s="12" t="str">
        <f>IF(A39="","",VLOOKUP(A39,[7]令和3年度契約状況調査票!$E:$AR,5,FALSE))</f>
        <v/>
      </c>
      <c r="C39" s="13" t="str">
        <f>IF(A39="","",VLOOKUP(A39,[7]令和3年度契約状況調査票!$E:$AR,6,FALSE))</f>
        <v/>
      </c>
      <c r="D39" s="14" t="str">
        <f>IF(A39="","",VLOOKUP(A39,[7]令和3年度契約状況調査票!$E:$AR,9,FALSE))</f>
        <v/>
      </c>
      <c r="E39" s="12" t="str">
        <f>IF(A39="","",VLOOKUP(A39,[7]令和3年度契約状況調査票!$E:$AR,10,FALSE))</f>
        <v/>
      </c>
      <c r="F39" s="15" t="str">
        <f>IF(A39="","",VLOOKUP(A39,[7]令和3年度契約状況調査票!$E:$AR,11,FALSE))</f>
        <v/>
      </c>
      <c r="G39" s="16" t="str">
        <f>IF(A39="","",IF(VLOOKUP(A39,[7]令和3年度契約状況調査票!$E:$AR,12,FALSE)="②一般競争入札（総合評価方式）","一般競争入札"&amp;CHAR(10)&amp;"（総合評価方式）","一般競争入札"))</f>
        <v/>
      </c>
      <c r="H39" s="18" t="str">
        <f>IF(A39="","",IF(VLOOKUP(A39,[7]令和3年度契約状況調査票!$E:$AR,14,FALSE)="他官署で調達手続きを実施のため","他官署で調達手続きを実施のため",IF(VLOOKUP(A39,[7]令和3年度契約状況調査票!$E:$AR,21,FALSE)="②同種の他の契約の予定価格を類推されるおそれがあるため公表しない","同種の他の契約の予定価格を類推されるおそれがあるため公表しない",IF(VLOOKUP(A39,[7]令和3年度契約状況調査票!$E:$AR,21,FALSE)="－","－",IF(VLOOKUP(A39,[7]令和3年度契約状況調査票!$E:$AR,7,FALSE)&lt;&gt;"",TEXT(VLOOKUP(A39,[7]令和3年度契約状況調査票!$E:$AR,14,FALSE),"#,##0円")&amp;CHAR(10)&amp;"(A)",VLOOKUP(A39,[7]令和3年度契約状況調査票!$E:$AR,14,FALSE))))))</f>
        <v/>
      </c>
      <c r="I39" s="18" t="str">
        <f>IF(A39="","",VLOOKUP(A39,[7]令和3年度契約状況調査票!$E:$AR,15,FALSE))</f>
        <v/>
      </c>
      <c r="J39" s="19" t="str">
        <f>IF(A39="","",IF(VLOOKUP(A39,[7]令和3年度契約状況調査票!$E:$AR,14,FALSE)="他官署で調達手続きを実施のため","－",IF(VLOOKUP(A39,[7]令和3年度契約状況調査票!$E:$AR,21,FALSE)="②同種の他の契約の予定価格を類推されるおそれがあるため公表しない","－",IF(VLOOKUP(A39,[7]令和3年度契約状況調査票!$E:$AR,21,FALSE)="－","－",IF(VLOOKUP(A39,[7]令和3年度契約状況調査票!$E:$AR,7,FALSE)&lt;&gt;"",TEXT(VLOOKUP(A39,[7]令和3年度契約状況調査票!$E:$AR,17,FALSE),"#.0%")&amp;CHAR(10)&amp;"(B/A×100)",VLOOKUP(A39,[7]令和3年度契約状況調査票!$E:$AR,17,FALSE))))))</f>
        <v/>
      </c>
      <c r="K39" s="20" t="str">
        <f>IF(A39="","",IF(VLOOKUP(A39,[7]令和3年度契約状況調査票!$E:$AR,27,FALSE)="①公益社団法人","公社",IF(VLOOKUP(A39,[7]令和3年度契約状況調査票!$E:$AR,27,FALSE)="②公益財団法人","公財","")))</f>
        <v/>
      </c>
      <c r="L39" s="20" t="str">
        <f>IF(A39="","",VLOOKUP(A39,[7]令和3年度契約状況調査票!$E:$AR,28,FALSE))</f>
        <v/>
      </c>
      <c r="M39" s="21" t="str">
        <f>IF(A39="","",IF(VLOOKUP(A39,[7]令和3年度契約状況調査票!$E:$AR,28,FALSE)="国所管",VLOOKUP(A39,[7]令和3年度契約状況調査票!$E:$AR,22,FALSE),""))</f>
        <v/>
      </c>
      <c r="N39" s="22" t="str">
        <f>IF(A39="","",IF(AND(P39="○",O39="分担契約/単価契約"),"単価契約"&amp;CHAR(10)&amp;"予定調達総額 "&amp;TEXT(VLOOKUP(A39,[7]令和3年度契約状況調査票!$E:$AR,16,FALSE),"#,##0円")&amp;"(B)"&amp;CHAR(10)&amp;"分担契約"&amp;CHAR(10)&amp;VLOOKUP(A39,[7]令和3年度契約状況調査票!$E:$AR,32,FALSE),IF(AND(P39="○",O39="分担契約"),"分担契約"&amp;CHAR(10)&amp;"契約総額 "&amp;TEXT(VLOOKUP(A39,[7]令和3年度契約状況調査票!$E:$AR,16,FALSE),"#,##0円")&amp;"(B)"&amp;CHAR(10)&amp;VLOOKUP(A39,[7]令和3年度契約状況調査票!$E:$AR,32,FALSE),(IF(O39="分担契約/単価契約","単価契約"&amp;CHAR(10)&amp;"予定調達総額 "&amp;TEXT(VLOOKUP(A39,[7]令和3年度契約状況調査票!$E:$AR,16,FALSE),"#,##0円")&amp;CHAR(10)&amp;"分担契約"&amp;CHAR(10)&amp;VLOOKUP(A39,[7]令和3年度契約状況調査票!$E:$AR,32,FALSE),IF(O39="分担契約","分担契約"&amp;CHAR(10)&amp;"契約総額 "&amp;TEXT(VLOOKUP(A39,[7]令和3年度契約状況調査票!$E:$AR,16,FALSE),"#,##0円")&amp;CHAR(10)&amp;VLOOKUP(A39,[7]令和3年度契約状況調査票!$E:$AR,32,FALSE),IF(O39="単価契約","単価契約"&amp;CHAR(10)&amp;"予定調達総額 "&amp;TEXT(VLOOKUP(A39,[7]令和3年度契約状況調査票!$E:$AR,16,FALSE),"#,##0円")&amp;CHAR(10)&amp;VLOOKUP(A39,[7]令和3年度契約状況調査票!$E:$AR,32,FALSE),VLOOKUP(A39,[7]令和3年度契約状況調査票!$E:$AR,32,FALSE))))))))</f>
        <v/>
      </c>
      <c r="O39" s="10" t="str">
        <f>IF(A39="","",VLOOKUP(A39,[7]令和3年度契約状況調査票!$E:$BY,53,FALSE))</f>
        <v/>
      </c>
      <c r="P39" s="10" t="str">
        <f>IF(A39="","",IF(VLOOKUP(A39,[7]令和3年度契約状況調査票!$E:$AR,14,FALSE)="他官署で調達手続きを実施のため","×",IF(VLOOKUP(A39,[7]令和3年度契約状況調査票!$E:$AR,21,FALSE)="②同種の他の契約の予定価格を類推されるおそれがあるため公表しない","×","○")))</f>
        <v/>
      </c>
    </row>
    <row r="40" spans="1:16" s="10" customFormat="1" ht="60" customHeight="1">
      <c r="A40" s="11" t="str">
        <f>IF(MAX([7]令和3年度契約状況調査票!E39:E284)&gt;=ROW()-5,ROW()-5,"")</f>
        <v/>
      </c>
      <c r="B40" s="12" t="str">
        <f>IF(A40="","",VLOOKUP(A40,[7]令和3年度契約状況調査票!$E:$AR,5,FALSE))</f>
        <v/>
      </c>
      <c r="C40" s="13" t="str">
        <f>IF(A40="","",VLOOKUP(A40,[7]令和3年度契約状況調査票!$E:$AR,6,FALSE))</f>
        <v/>
      </c>
      <c r="D40" s="14" t="str">
        <f>IF(A40="","",VLOOKUP(A40,[7]令和3年度契約状況調査票!$E:$AR,9,FALSE))</f>
        <v/>
      </c>
      <c r="E40" s="12" t="str">
        <f>IF(A40="","",VLOOKUP(A40,[7]令和3年度契約状況調査票!$E:$AR,10,FALSE))</f>
        <v/>
      </c>
      <c r="F40" s="15" t="str">
        <f>IF(A40="","",VLOOKUP(A40,[7]令和3年度契約状況調査票!$E:$AR,11,FALSE))</f>
        <v/>
      </c>
      <c r="G40" s="16" t="str">
        <f>IF(A40="","",IF(VLOOKUP(A40,[7]令和3年度契約状況調査票!$E:$AR,12,FALSE)="②一般競争入札（総合評価方式）","一般競争入札"&amp;CHAR(10)&amp;"（総合評価方式）","一般競争入札"))</f>
        <v/>
      </c>
      <c r="H40" s="18" t="str">
        <f>IF(A40="","",IF(VLOOKUP(A40,[7]令和3年度契約状況調査票!$E:$AR,14,FALSE)="他官署で調達手続きを実施のため","他官署で調達手続きを実施のため",IF(VLOOKUP(A40,[7]令和3年度契約状況調査票!$E:$AR,21,FALSE)="②同種の他の契約の予定価格を類推されるおそれがあるため公表しない","同種の他の契約の予定価格を類推されるおそれがあるため公表しない",IF(VLOOKUP(A40,[7]令和3年度契約状況調査票!$E:$AR,21,FALSE)="－","－",IF(VLOOKUP(A40,[7]令和3年度契約状況調査票!$E:$AR,7,FALSE)&lt;&gt;"",TEXT(VLOOKUP(A40,[7]令和3年度契約状況調査票!$E:$AR,14,FALSE),"#,##0円")&amp;CHAR(10)&amp;"(A)",VLOOKUP(A40,[7]令和3年度契約状況調査票!$E:$AR,14,FALSE))))))</f>
        <v/>
      </c>
      <c r="I40" s="18" t="str">
        <f>IF(A40="","",VLOOKUP(A40,[7]令和3年度契約状況調査票!$E:$AR,15,FALSE))</f>
        <v/>
      </c>
      <c r="J40" s="19" t="str">
        <f>IF(A40="","",IF(VLOOKUP(A40,[7]令和3年度契約状況調査票!$E:$AR,14,FALSE)="他官署で調達手続きを実施のため","－",IF(VLOOKUP(A40,[7]令和3年度契約状況調査票!$E:$AR,21,FALSE)="②同種の他の契約の予定価格を類推されるおそれがあるため公表しない","－",IF(VLOOKUP(A40,[7]令和3年度契約状況調査票!$E:$AR,21,FALSE)="－","－",IF(VLOOKUP(A40,[7]令和3年度契約状況調査票!$E:$AR,7,FALSE)&lt;&gt;"",TEXT(VLOOKUP(A40,[7]令和3年度契約状況調査票!$E:$AR,17,FALSE),"#.0%")&amp;CHAR(10)&amp;"(B/A×100)",VLOOKUP(A40,[7]令和3年度契約状況調査票!$E:$AR,17,FALSE))))))</f>
        <v/>
      </c>
      <c r="K40" s="20" t="str">
        <f>IF(A40="","",IF(VLOOKUP(A40,[7]令和3年度契約状況調査票!$E:$AR,27,FALSE)="①公益社団法人","公社",IF(VLOOKUP(A40,[7]令和3年度契約状況調査票!$E:$AR,27,FALSE)="②公益財団法人","公財","")))</f>
        <v/>
      </c>
      <c r="L40" s="20" t="str">
        <f>IF(A40="","",VLOOKUP(A40,[7]令和3年度契約状況調査票!$E:$AR,28,FALSE))</f>
        <v/>
      </c>
      <c r="M40" s="21" t="str">
        <f>IF(A40="","",IF(VLOOKUP(A40,[7]令和3年度契約状況調査票!$E:$AR,28,FALSE)="国所管",VLOOKUP(A40,[7]令和3年度契約状況調査票!$E:$AR,22,FALSE),""))</f>
        <v/>
      </c>
      <c r="N40" s="22" t="str">
        <f>IF(A40="","",IF(AND(P40="○",O40="分担契約/単価契約"),"単価契約"&amp;CHAR(10)&amp;"予定調達総額 "&amp;TEXT(VLOOKUP(A40,[7]令和3年度契約状況調査票!$E:$AR,16,FALSE),"#,##0円")&amp;"(B)"&amp;CHAR(10)&amp;"分担契約"&amp;CHAR(10)&amp;VLOOKUP(A40,[7]令和3年度契約状況調査票!$E:$AR,32,FALSE),IF(AND(P40="○",O40="分担契約"),"分担契約"&amp;CHAR(10)&amp;"契約総額 "&amp;TEXT(VLOOKUP(A40,[7]令和3年度契約状況調査票!$E:$AR,16,FALSE),"#,##0円")&amp;"(B)"&amp;CHAR(10)&amp;VLOOKUP(A40,[7]令和3年度契約状況調査票!$E:$AR,32,FALSE),(IF(O40="分担契約/単価契約","単価契約"&amp;CHAR(10)&amp;"予定調達総額 "&amp;TEXT(VLOOKUP(A40,[7]令和3年度契約状況調査票!$E:$AR,16,FALSE),"#,##0円")&amp;CHAR(10)&amp;"分担契約"&amp;CHAR(10)&amp;VLOOKUP(A40,[7]令和3年度契約状況調査票!$E:$AR,32,FALSE),IF(O40="分担契約","分担契約"&amp;CHAR(10)&amp;"契約総額 "&amp;TEXT(VLOOKUP(A40,[7]令和3年度契約状況調査票!$E:$AR,16,FALSE),"#,##0円")&amp;CHAR(10)&amp;VLOOKUP(A40,[7]令和3年度契約状況調査票!$E:$AR,32,FALSE),IF(O40="単価契約","単価契約"&amp;CHAR(10)&amp;"予定調達総額 "&amp;TEXT(VLOOKUP(A40,[7]令和3年度契約状況調査票!$E:$AR,16,FALSE),"#,##0円")&amp;CHAR(10)&amp;VLOOKUP(A40,[7]令和3年度契約状況調査票!$E:$AR,32,FALSE),VLOOKUP(A40,[7]令和3年度契約状況調査票!$E:$AR,32,FALSE))))))))</f>
        <v/>
      </c>
      <c r="O40" s="10" t="str">
        <f>IF(A40="","",VLOOKUP(A40,[7]令和3年度契約状況調査票!$E:$BY,53,FALSE))</f>
        <v/>
      </c>
      <c r="P40" s="10" t="str">
        <f>IF(A40="","",IF(VLOOKUP(A40,[7]令和3年度契約状況調査票!$E:$AR,14,FALSE)="他官署で調達手続きを実施のため","×",IF(VLOOKUP(A40,[7]令和3年度契約状況調査票!$E:$AR,21,FALSE)="②同種の他の契約の予定価格を類推されるおそれがあるため公表しない","×","○")))</f>
        <v/>
      </c>
    </row>
    <row r="41" spans="1:16" s="10" customFormat="1" ht="60" customHeight="1">
      <c r="A41" s="11" t="str">
        <f>IF(MAX([7]令和3年度契約状況調査票!E40:E285)&gt;=ROW()-5,ROW()-5,"")</f>
        <v/>
      </c>
      <c r="B41" s="12" t="str">
        <f>IF(A41="","",VLOOKUP(A41,[7]令和3年度契約状況調査票!$E:$AR,5,FALSE))</f>
        <v/>
      </c>
      <c r="C41" s="13" t="str">
        <f>IF(A41="","",VLOOKUP(A41,[7]令和3年度契約状況調査票!$E:$AR,6,FALSE))</f>
        <v/>
      </c>
      <c r="D41" s="14" t="str">
        <f>IF(A41="","",VLOOKUP(A41,[7]令和3年度契約状況調査票!$E:$AR,9,FALSE))</f>
        <v/>
      </c>
      <c r="E41" s="12" t="str">
        <f>IF(A41="","",VLOOKUP(A41,[7]令和3年度契約状況調査票!$E:$AR,10,FALSE))</f>
        <v/>
      </c>
      <c r="F41" s="15" t="str">
        <f>IF(A41="","",VLOOKUP(A41,[7]令和3年度契約状況調査票!$E:$AR,11,FALSE))</f>
        <v/>
      </c>
      <c r="G41" s="16" t="str">
        <f>IF(A41="","",IF(VLOOKUP(A41,[7]令和3年度契約状況調査票!$E:$AR,12,FALSE)="②一般競争入札（総合評価方式）","一般競争入札"&amp;CHAR(10)&amp;"（総合評価方式）","一般競争入札"))</f>
        <v/>
      </c>
      <c r="H41" s="18" t="str">
        <f>IF(A41="","",IF(VLOOKUP(A41,[7]令和3年度契約状況調査票!$E:$AR,14,FALSE)="他官署で調達手続きを実施のため","他官署で調達手続きを実施のため",IF(VLOOKUP(A41,[7]令和3年度契約状況調査票!$E:$AR,21,FALSE)="②同種の他の契約の予定価格を類推されるおそれがあるため公表しない","同種の他の契約の予定価格を類推されるおそれがあるため公表しない",IF(VLOOKUP(A41,[7]令和3年度契約状況調査票!$E:$AR,21,FALSE)="－","－",IF(VLOOKUP(A41,[7]令和3年度契約状況調査票!$E:$AR,7,FALSE)&lt;&gt;"",TEXT(VLOOKUP(A41,[7]令和3年度契約状況調査票!$E:$AR,14,FALSE),"#,##0円")&amp;CHAR(10)&amp;"(A)",VLOOKUP(A41,[7]令和3年度契約状況調査票!$E:$AR,14,FALSE))))))</f>
        <v/>
      </c>
      <c r="I41" s="18" t="str">
        <f>IF(A41="","",VLOOKUP(A41,[7]令和3年度契約状況調査票!$E:$AR,15,FALSE))</f>
        <v/>
      </c>
      <c r="J41" s="19" t="str">
        <f>IF(A41="","",IF(VLOOKUP(A41,[7]令和3年度契約状況調査票!$E:$AR,14,FALSE)="他官署で調達手続きを実施のため","－",IF(VLOOKUP(A41,[7]令和3年度契約状況調査票!$E:$AR,21,FALSE)="②同種の他の契約の予定価格を類推されるおそれがあるため公表しない","－",IF(VLOOKUP(A41,[7]令和3年度契約状況調査票!$E:$AR,21,FALSE)="－","－",IF(VLOOKUP(A41,[7]令和3年度契約状況調査票!$E:$AR,7,FALSE)&lt;&gt;"",TEXT(VLOOKUP(A41,[7]令和3年度契約状況調査票!$E:$AR,17,FALSE),"#.0%")&amp;CHAR(10)&amp;"(B/A×100)",VLOOKUP(A41,[7]令和3年度契約状況調査票!$E:$AR,17,FALSE))))))</f>
        <v/>
      </c>
      <c r="K41" s="20" t="str">
        <f>IF(A41="","",IF(VLOOKUP(A41,[7]令和3年度契約状況調査票!$E:$AR,27,FALSE)="①公益社団法人","公社",IF(VLOOKUP(A41,[7]令和3年度契約状況調査票!$E:$AR,27,FALSE)="②公益財団法人","公財","")))</f>
        <v/>
      </c>
      <c r="L41" s="20" t="str">
        <f>IF(A41="","",VLOOKUP(A41,[7]令和3年度契約状況調査票!$E:$AR,28,FALSE))</f>
        <v/>
      </c>
      <c r="M41" s="21" t="str">
        <f>IF(A41="","",IF(VLOOKUP(A41,[7]令和3年度契約状況調査票!$E:$AR,28,FALSE)="国所管",VLOOKUP(A41,[7]令和3年度契約状況調査票!$E:$AR,22,FALSE),""))</f>
        <v/>
      </c>
      <c r="N41" s="22" t="str">
        <f>IF(A41="","",IF(AND(P41="○",O41="分担契約/単価契約"),"単価契約"&amp;CHAR(10)&amp;"予定調達総額 "&amp;TEXT(VLOOKUP(A41,[7]令和3年度契約状況調査票!$E:$AR,16,FALSE),"#,##0円")&amp;"(B)"&amp;CHAR(10)&amp;"分担契約"&amp;CHAR(10)&amp;VLOOKUP(A41,[7]令和3年度契約状況調査票!$E:$AR,32,FALSE),IF(AND(P41="○",O41="分担契約"),"分担契約"&amp;CHAR(10)&amp;"契約総額 "&amp;TEXT(VLOOKUP(A41,[7]令和3年度契約状況調査票!$E:$AR,16,FALSE),"#,##0円")&amp;"(B)"&amp;CHAR(10)&amp;VLOOKUP(A41,[7]令和3年度契約状況調査票!$E:$AR,32,FALSE),(IF(O41="分担契約/単価契約","単価契約"&amp;CHAR(10)&amp;"予定調達総額 "&amp;TEXT(VLOOKUP(A41,[7]令和3年度契約状況調査票!$E:$AR,16,FALSE),"#,##0円")&amp;CHAR(10)&amp;"分担契約"&amp;CHAR(10)&amp;VLOOKUP(A41,[7]令和3年度契約状況調査票!$E:$AR,32,FALSE),IF(O41="分担契約","分担契約"&amp;CHAR(10)&amp;"契約総額 "&amp;TEXT(VLOOKUP(A41,[7]令和3年度契約状況調査票!$E:$AR,16,FALSE),"#,##0円")&amp;CHAR(10)&amp;VLOOKUP(A41,[7]令和3年度契約状況調査票!$E:$AR,32,FALSE),IF(O41="単価契約","単価契約"&amp;CHAR(10)&amp;"予定調達総額 "&amp;TEXT(VLOOKUP(A41,[7]令和3年度契約状況調査票!$E:$AR,16,FALSE),"#,##0円")&amp;CHAR(10)&amp;VLOOKUP(A41,[7]令和3年度契約状況調査票!$E:$AR,32,FALSE),VLOOKUP(A41,[7]令和3年度契約状況調査票!$E:$AR,32,FALSE))))))))</f>
        <v/>
      </c>
      <c r="O41" s="10" t="str">
        <f>IF(A41="","",VLOOKUP(A41,[7]令和3年度契約状況調査票!$E:$BY,53,FALSE))</f>
        <v/>
      </c>
      <c r="P41" s="10" t="str">
        <f>IF(A41="","",IF(VLOOKUP(A41,[7]令和3年度契約状況調査票!$E:$AR,14,FALSE)="他官署で調達手続きを実施のため","×",IF(VLOOKUP(A41,[7]令和3年度契約状況調査票!$E:$AR,21,FALSE)="②同種の他の契約の予定価格を類推されるおそれがあるため公表しない","×","○")))</f>
        <v/>
      </c>
    </row>
    <row r="42" spans="1:16" s="10" customFormat="1" ht="60" customHeight="1">
      <c r="A42" s="11" t="str">
        <f>IF(MAX([7]令和3年度契約状況調査票!E41:E286)&gt;=ROW()-5,ROW()-5,"")</f>
        <v/>
      </c>
      <c r="B42" s="12" t="str">
        <f>IF(A42="","",VLOOKUP(A42,[7]令和3年度契約状況調査票!$E:$AR,5,FALSE))</f>
        <v/>
      </c>
      <c r="C42" s="13" t="str">
        <f>IF(A42="","",VLOOKUP(A42,[7]令和3年度契約状況調査票!$E:$AR,6,FALSE))</f>
        <v/>
      </c>
      <c r="D42" s="14" t="str">
        <f>IF(A42="","",VLOOKUP(A42,[7]令和3年度契約状況調査票!$E:$AR,9,FALSE))</f>
        <v/>
      </c>
      <c r="E42" s="12" t="str">
        <f>IF(A42="","",VLOOKUP(A42,[7]令和3年度契約状況調査票!$E:$AR,10,FALSE))</f>
        <v/>
      </c>
      <c r="F42" s="15" t="str">
        <f>IF(A42="","",VLOOKUP(A42,[7]令和3年度契約状況調査票!$E:$AR,11,FALSE))</f>
        <v/>
      </c>
      <c r="G42" s="16" t="str">
        <f>IF(A42="","",IF(VLOOKUP(A42,[7]令和3年度契約状況調査票!$E:$AR,12,FALSE)="②一般競争入札（総合評価方式）","一般競争入札"&amp;CHAR(10)&amp;"（総合評価方式）","一般競争入札"))</f>
        <v/>
      </c>
      <c r="H42" s="18" t="str">
        <f>IF(A42="","",IF(VLOOKUP(A42,[7]令和3年度契約状況調査票!$E:$AR,14,FALSE)="他官署で調達手続きを実施のため","他官署で調達手続きを実施のため",IF(VLOOKUP(A42,[7]令和3年度契約状況調査票!$E:$AR,21,FALSE)="②同種の他の契約の予定価格を類推されるおそれがあるため公表しない","同種の他の契約の予定価格を類推されるおそれがあるため公表しない",IF(VLOOKUP(A42,[7]令和3年度契約状況調査票!$E:$AR,21,FALSE)="－","－",IF(VLOOKUP(A42,[7]令和3年度契約状況調査票!$E:$AR,7,FALSE)&lt;&gt;"",TEXT(VLOOKUP(A42,[7]令和3年度契約状況調査票!$E:$AR,14,FALSE),"#,##0円")&amp;CHAR(10)&amp;"(A)",VLOOKUP(A42,[7]令和3年度契約状況調査票!$E:$AR,14,FALSE))))))</f>
        <v/>
      </c>
      <c r="I42" s="18" t="str">
        <f>IF(A42="","",VLOOKUP(A42,[7]令和3年度契約状況調査票!$E:$AR,15,FALSE))</f>
        <v/>
      </c>
      <c r="J42" s="19" t="str">
        <f>IF(A42="","",IF(VLOOKUP(A42,[7]令和3年度契約状況調査票!$E:$AR,14,FALSE)="他官署で調達手続きを実施のため","－",IF(VLOOKUP(A42,[7]令和3年度契約状況調査票!$E:$AR,21,FALSE)="②同種の他の契約の予定価格を類推されるおそれがあるため公表しない","－",IF(VLOOKUP(A42,[7]令和3年度契約状況調査票!$E:$AR,21,FALSE)="－","－",IF(VLOOKUP(A42,[7]令和3年度契約状況調査票!$E:$AR,7,FALSE)&lt;&gt;"",TEXT(VLOOKUP(A42,[7]令和3年度契約状況調査票!$E:$AR,17,FALSE),"#.0%")&amp;CHAR(10)&amp;"(B/A×100)",VLOOKUP(A42,[7]令和3年度契約状況調査票!$E:$AR,17,FALSE))))))</f>
        <v/>
      </c>
      <c r="K42" s="20" t="str">
        <f>IF(A42="","",IF(VLOOKUP(A42,[7]令和3年度契約状況調査票!$E:$AR,27,FALSE)="①公益社団法人","公社",IF(VLOOKUP(A42,[7]令和3年度契約状況調査票!$E:$AR,27,FALSE)="②公益財団法人","公財","")))</f>
        <v/>
      </c>
      <c r="L42" s="20" t="str">
        <f>IF(A42="","",VLOOKUP(A42,[7]令和3年度契約状況調査票!$E:$AR,28,FALSE))</f>
        <v/>
      </c>
      <c r="M42" s="21" t="str">
        <f>IF(A42="","",IF(VLOOKUP(A42,[7]令和3年度契約状況調査票!$E:$AR,28,FALSE)="国所管",VLOOKUP(A42,[7]令和3年度契約状況調査票!$E:$AR,22,FALSE),""))</f>
        <v/>
      </c>
      <c r="N42" s="22" t="str">
        <f>IF(A42="","",IF(AND(P42="○",O42="分担契約/単価契約"),"単価契約"&amp;CHAR(10)&amp;"予定調達総額 "&amp;TEXT(VLOOKUP(A42,[7]令和3年度契約状況調査票!$E:$AR,16,FALSE),"#,##0円")&amp;"(B)"&amp;CHAR(10)&amp;"分担契約"&amp;CHAR(10)&amp;VLOOKUP(A42,[7]令和3年度契約状況調査票!$E:$AR,32,FALSE),IF(AND(P42="○",O42="分担契約"),"分担契約"&amp;CHAR(10)&amp;"契約総額 "&amp;TEXT(VLOOKUP(A42,[7]令和3年度契約状況調査票!$E:$AR,16,FALSE),"#,##0円")&amp;"(B)"&amp;CHAR(10)&amp;VLOOKUP(A42,[7]令和3年度契約状況調査票!$E:$AR,32,FALSE),(IF(O42="分担契約/単価契約","単価契約"&amp;CHAR(10)&amp;"予定調達総額 "&amp;TEXT(VLOOKUP(A42,[7]令和3年度契約状況調査票!$E:$AR,16,FALSE),"#,##0円")&amp;CHAR(10)&amp;"分担契約"&amp;CHAR(10)&amp;VLOOKUP(A42,[7]令和3年度契約状況調査票!$E:$AR,32,FALSE),IF(O42="分担契約","分担契約"&amp;CHAR(10)&amp;"契約総額 "&amp;TEXT(VLOOKUP(A42,[7]令和3年度契約状況調査票!$E:$AR,16,FALSE),"#,##0円")&amp;CHAR(10)&amp;VLOOKUP(A42,[7]令和3年度契約状況調査票!$E:$AR,32,FALSE),IF(O42="単価契約","単価契約"&amp;CHAR(10)&amp;"予定調達総額 "&amp;TEXT(VLOOKUP(A42,[7]令和3年度契約状況調査票!$E:$AR,16,FALSE),"#,##0円")&amp;CHAR(10)&amp;VLOOKUP(A42,[7]令和3年度契約状況調査票!$E:$AR,32,FALSE),VLOOKUP(A42,[7]令和3年度契約状況調査票!$E:$AR,32,FALSE))))))))</f>
        <v/>
      </c>
      <c r="O42" s="10" t="str">
        <f>IF(A42="","",VLOOKUP(A42,[7]令和3年度契約状況調査票!$E:$BY,53,FALSE))</f>
        <v/>
      </c>
      <c r="P42" s="10" t="str">
        <f>IF(A42="","",IF(VLOOKUP(A42,[7]令和3年度契約状況調査票!$E:$AR,14,FALSE)="他官署で調達手続きを実施のため","×",IF(VLOOKUP(A42,[7]令和3年度契約状況調査票!$E:$AR,21,FALSE)="②同種の他の契約の予定価格を類推されるおそれがあるため公表しない","×","○")))</f>
        <v/>
      </c>
    </row>
    <row r="43" spans="1:16" s="10" customFormat="1" ht="60" customHeight="1">
      <c r="A43" s="11" t="str">
        <f>IF(MAX([7]令和3年度契約状況調査票!E42:E287)&gt;=ROW()-5,ROW()-5,"")</f>
        <v/>
      </c>
      <c r="B43" s="12" t="str">
        <f>IF(A43="","",VLOOKUP(A43,[7]令和3年度契約状況調査票!$E:$AR,5,FALSE))</f>
        <v/>
      </c>
      <c r="C43" s="13" t="str">
        <f>IF(A43="","",VLOOKUP(A43,[7]令和3年度契約状況調査票!$E:$AR,6,FALSE))</f>
        <v/>
      </c>
      <c r="D43" s="14" t="str">
        <f>IF(A43="","",VLOOKUP(A43,[7]令和3年度契約状況調査票!$E:$AR,9,FALSE))</f>
        <v/>
      </c>
      <c r="E43" s="12" t="str">
        <f>IF(A43="","",VLOOKUP(A43,[7]令和3年度契約状況調査票!$E:$AR,10,FALSE))</f>
        <v/>
      </c>
      <c r="F43" s="15" t="str">
        <f>IF(A43="","",VLOOKUP(A43,[7]令和3年度契約状況調査票!$E:$AR,11,FALSE))</f>
        <v/>
      </c>
      <c r="G43" s="16" t="str">
        <f>IF(A43="","",IF(VLOOKUP(A43,[7]令和3年度契約状況調査票!$E:$AR,12,FALSE)="②一般競争入札（総合評価方式）","一般競争入札"&amp;CHAR(10)&amp;"（総合評価方式）","一般競争入札"))</f>
        <v/>
      </c>
      <c r="H43" s="18" t="str">
        <f>IF(A43="","",IF(VLOOKUP(A43,[7]令和3年度契約状況調査票!$E:$AR,14,FALSE)="他官署で調達手続きを実施のため","他官署で調達手続きを実施のため",IF(VLOOKUP(A43,[7]令和3年度契約状況調査票!$E:$AR,21,FALSE)="②同種の他の契約の予定価格を類推されるおそれがあるため公表しない","同種の他の契約の予定価格を類推されるおそれがあるため公表しない",IF(VLOOKUP(A43,[7]令和3年度契約状況調査票!$E:$AR,21,FALSE)="－","－",IF(VLOOKUP(A43,[7]令和3年度契約状況調査票!$E:$AR,7,FALSE)&lt;&gt;"",TEXT(VLOOKUP(A43,[7]令和3年度契約状況調査票!$E:$AR,14,FALSE),"#,##0円")&amp;CHAR(10)&amp;"(A)",VLOOKUP(A43,[7]令和3年度契約状況調査票!$E:$AR,14,FALSE))))))</f>
        <v/>
      </c>
      <c r="I43" s="18" t="str">
        <f>IF(A43="","",VLOOKUP(A43,[7]令和3年度契約状況調査票!$E:$AR,15,FALSE))</f>
        <v/>
      </c>
      <c r="J43" s="19" t="str">
        <f>IF(A43="","",IF(VLOOKUP(A43,[7]令和3年度契約状況調査票!$E:$AR,14,FALSE)="他官署で調達手続きを実施のため","－",IF(VLOOKUP(A43,[7]令和3年度契約状況調査票!$E:$AR,21,FALSE)="②同種の他の契約の予定価格を類推されるおそれがあるため公表しない","－",IF(VLOOKUP(A43,[7]令和3年度契約状況調査票!$E:$AR,21,FALSE)="－","－",IF(VLOOKUP(A43,[7]令和3年度契約状況調査票!$E:$AR,7,FALSE)&lt;&gt;"",TEXT(VLOOKUP(A43,[7]令和3年度契約状況調査票!$E:$AR,17,FALSE),"#.0%")&amp;CHAR(10)&amp;"(B/A×100)",VLOOKUP(A43,[7]令和3年度契約状況調査票!$E:$AR,17,FALSE))))))</f>
        <v/>
      </c>
      <c r="K43" s="20" t="str">
        <f>IF(A43="","",IF(VLOOKUP(A43,[7]令和3年度契約状況調査票!$E:$AR,27,FALSE)="①公益社団法人","公社",IF(VLOOKUP(A43,[7]令和3年度契約状況調査票!$E:$AR,27,FALSE)="②公益財団法人","公財","")))</f>
        <v/>
      </c>
      <c r="L43" s="20" t="str">
        <f>IF(A43="","",VLOOKUP(A43,[7]令和3年度契約状況調査票!$E:$AR,28,FALSE))</f>
        <v/>
      </c>
      <c r="M43" s="21" t="str">
        <f>IF(A43="","",IF(VLOOKUP(A43,[7]令和3年度契約状況調査票!$E:$AR,28,FALSE)="国所管",VLOOKUP(A43,[7]令和3年度契約状況調査票!$E:$AR,22,FALSE),""))</f>
        <v/>
      </c>
      <c r="N43" s="22" t="str">
        <f>IF(A43="","",IF(AND(P43="○",O43="分担契約/単価契約"),"単価契約"&amp;CHAR(10)&amp;"予定調達総額 "&amp;TEXT(VLOOKUP(A43,[7]令和3年度契約状況調査票!$E:$AR,16,FALSE),"#,##0円")&amp;"(B)"&amp;CHAR(10)&amp;"分担契約"&amp;CHAR(10)&amp;VLOOKUP(A43,[7]令和3年度契約状況調査票!$E:$AR,32,FALSE),IF(AND(P43="○",O43="分担契約"),"分担契約"&amp;CHAR(10)&amp;"契約総額 "&amp;TEXT(VLOOKUP(A43,[7]令和3年度契約状況調査票!$E:$AR,16,FALSE),"#,##0円")&amp;"(B)"&amp;CHAR(10)&amp;VLOOKUP(A43,[7]令和3年度契約状況調査票!$E:$AR,32,FALSE),(IF(O43="分担契約/単価契約","単価契約"&amp;CHAR(10)&amp;"予定調達総額 "&amp;TEXT(VLOOKUP(A43,[7]令和3年度契約状況調査票!$E:$AR,16,FALSE),"#,##0円")&amp;CHAR(10)&amp;"分担契約"&amp;CHAR(10)&amp;VLOOKUP(A43,[7]令和3年度契約状況調査票!$E:$AR,32,FALSE),IF(O43="分担契約","分担契約"&amp;CHAR(10)&amp;"契約総額 "&amp;TEXT(VLOOKUP(A43,[7]令和3年度契約状況調査票!$E:$AR,16,FALSE),"#,##0円")&amp;CHAR(10)&amp;VLOOKUP(A43,[7]令和3年度契約状況調査票!$E:$AR,32,FALSE),IF(O43="単価契約","単価契約"&amp;CHAR(10)&amp;"予定調達総額 "&amp;TEXT(VLOOKUP(A43,[7]令和3年度契約状況調査票!$E:$AR,16,FALSE),"#,##0円")&amp;CHAR(10)&amp;VLOOKUP(A43,[7]令和3年度契約状況調査票!$E:$AR,32,FALSE),VLOOKUP(A43,[7]令和3年度契約状況調査票!$E:$AR,32,FALSE))))))))</f>
        <v/>
      </c>
      <c r="O43" s="10" t="str">
        <f>IF(A43="","",VLOOKUP(A43,[7]令和3年度契約状況調査票!$E:$BY,53,FALSE))</f>
        <v/>
      </c>
      <c r="P43" s="10" t="str">
        <f>IF(A43="","",IF(VLOOKUP(A43,[7]令和3年度契約状況調査票!$E:$AR,14,FALSE)="他官署で調達手続きを実施のため","×",IF(VLOOKUP(A43,[7]令和3年度契約状況調査票!$E:$AR,21,FALSE)="②同種の他の契約の予定価格を類推されるおそれがあるため公表しない","×","○")))</f>
        <v/>
      </c>
    </row>
    <row r="44" spans="1:16" s="10" customFormat="1" ht="60" customHeight="1">
      <c r="A44" s="11" t="str">
        <f>IF(MAX([7]令和3年度契約状況調査票!E43:E288)&gt;=ROW()-5,ROW()-5,"")</f>
        <v/>
      </c>
      <c r="B44" s="12" t="str">
        <f>IF(A44="","",VLOOKUP(A44,[7]令和3年度契約状況調査票!$E:$AR,5,FALSE))</f>
        <v/>
      </c>
      <c r="C44" s="13" t="str">
        <f>IF(A44="","",VLOOKUP(A44,[7]令和3年度契約状況調査票!$E:$AR,6,FALSE))</f>
        <v/>
      </c>
      <c r="D44" s="14" t="str">
        <f>IF(A44="","",VLOOKUP(A44,[7]令和3年度契約状況調査票!$E:$AR,9,FALSE))</f>
        <v/>
      </c>
      <c r="E44" s="12" t="str">
        <f>IF(A44="","",VLOOKUP(A44,[7]令和3年度契約状況調査票!$E:$AR,10,FALSE))</f>
        <v/>
      </c>
      <c r="F44" s="15" t="str">
        <f>IF(A44="","",VLOOKUP(A44,[7]令和3年度契約状況調査票!$E:$AR,11,FALSE))</f>
        <v/>
      </c>
      <c r="G44" s="16" t="str">
        <f>IF(A44="","",IF(VLOOKUP(A44,[7]令和3年度契約状況調査票!$E:$AR,12,FALSE)="②一般競争入札（総合評価方式）","一般競争入札"&amp;CHAR(10)&amp;"（総合評価方式）","一般競争入札"))</f>
        <v/>
      </c>
      <c r="H44" s="18" t="str">
        <f>IF(A44="","",IF(VLOOKUP(A44,[7]令和3年度契約状況調査票!$E:$AR,14,FALSE)="他官署で調達手続きを実施のため","他官署で調達手続きを実施のため",IF(VLOOKUP(A44,[7]令和3年度契約状況調査票!$E:$AR,21,FALSE)="②同種の他の契約の予定価格を類推されるおそれがあるため公表しない","同種の他の契約の予定価格を類推されるおそれがあるため公表しない",IF(VLOOKUP(A44,[7]令和3年度契約状況調査票!$E:$AR,21,FALSE)="－","－",IF(VLOOKUP(A44,[7]令和3年度契約状況調査票!$E:$AR,7,FALSE)&lt;&gt;"",TEXT(VLOOKUP(A44,[7]令和3年度契約状況調査票!$E:$AR,14,FALSE),"#,##0円")&amp;CHAR(10)&amp;"(A)",VLOOKUP(A44,[7]令和3年度契約状況調査票!$E:$AR,14,FALSE))))))</f>
        <v/>
      </c>
      <c r="I44" s="18" t="str">
        <f>IF(A44="","",VLOOKUP(A44,[7]令和3年度契約状況調査票!$E:$AR,15,FALSE))</f>
        <v/>
      </c>
      <c r="J44" s="19" t="str">
        <f>IF(A44="","",IF(VLOOKUP(A44,[7]令和3年度契約状況調査票!$E:$AR,14,FALSE)="他官署で調達手続きを実施のため","－",IF(VLOOKUP(A44,[7]令和3年度契約状況調査票!$E:$AR,21,FALSE)="②同種の他の契約の予定価格を類推されるおそれがあるため公表しない","－",IF(VLOOKUP(A44,[7]令和3年度契約状況調査票!$E:$AR,21,FALSE)="－","－",IF(VLOOKUP(A44,[7]令和3年度契約状況調査票!$E:$AR,7,FALSE)&lt;&gt;"",TEXT(VLOOKUP(A44,[7]令和3年度契約状況調査票!$E:$AR,17,FALSE),"#.0%")&amp;CHAR(10)&amp;"(B/A×100)",VLOOKUP(A44,[7]令和3年度契約状況調査票!$E:$AR,17,FALSE))))))</f>
        <v/>
      </c>
      <c r="K44" s="20" t="str">
        <f>IF(A44="","",IF(VLOOKUP(A44,[7]令和3年度契約状況調査票!$E:$AR,27,FALSE)="①公益社団法人","公社",IF(VLOOKUP(A44,[7]令和3年度契約状況調査票!$E:$AR,27,FALSE)="②公益財団法人","公財","")))</f>
        <v/>
      </c>
      <c r="L44" s="20" t="str">
        <f>IF(A44="","",VLOOKUP(A44,[7]令和3年度契約状況調査票!$E:$AR,28,FALSE))</f>
        <v/>
      </c>
      <c r="M44" s="21" t="str">
        <f>IF(A44="","",IF(VLOOKUP(A44,[7]令和3年度契約状況調査票!$E:$AR,28,FALSE)="国所管",VLOOKUP(A44,[7]令和3年度契約状況調査票!$E:$AR,22,FALSE),""))</f>
        <v/>
      </c>
      <c r="N44" s="22" t="str">
        <f>IF(A44="","",IF(AND(P44="○",O44="分担契約/単価契約"),"単価契約"&amp;CHAR(10)&amp;"予定調達総額 "&amp;TEXT(VLOOKUP(A44,[7]令和3年度契約状況調査票!$E:$AR,16,FALSE),"#,##0円")&amp;"(B)"&amp;CHAR(10)&amp;"分担契約"&amp;CHAR(10)&amp;VLOOKUP(A44,[7]令和3年度契約状況調査票!$E:$AR,32,FALSE),IF(AND(P44="○",O44="分担契約"),"分担契約"&amp;CHAR(10)&amp;"契約総額 "&amp;TEXT(VLOOKUP(A44,[7]令和3年度契約状況調査票!$E:$AR,16,FALSE),"#,##0円")&amp;"(B)"&amp;CHAR(10)&amp;VLOOKUP(A44,[7]令和3年度契約状況調査票!$E:$AR,32,FALSE),(IF(O44="分担契約/単価契約","単価契約"&amp;CHAR(10)&amp;"予定調達総額 "&amp;TEXT(VLOOKUP(A44,[7]令和3年度契約状況調査票!$E:$AR,16,FALSE),"#,##0円")&amp;CHAR(10)&amp;"分担契約"&amp;CHAR(10)&amp;VLOOKUP(A44,[7]令和3年度契約状況調査票!$E:$AR,32,FALSE),IF(O44="分担契約","分担契約"&amp;CHAR(10)&amp;"契約総額 "&amp;TEXT(VLOOKUP(A44,[7]令和3年度契約状況調査票!$E:$AR,16,FALSE),"#,##0円")&amp;CHAR(10)&amp;VLOOKUP(A44,[7]令和3年度契約状況調査票!$E:$AR,32,FALSE),IF(O44="単価契約","単価契約"&amp;CHAR(10)&amp;"予定調達総額 "&amp;TEXT(VLOOKUP(A44,[7]令和3年度契約状況調査票!$E:$AR,16,FALSE),"#,##0円")&amp;CHAR(10)&amp;VLOOKUP(A44,[7]令和3年度契約状況調査票!$E:$AR,32,FALSE),VLOOKUP(A44,[7]令和3年度契約状況調査票!$E:$AR,32,FALSE))))))))</f>
        <v/>
      </c>
      <c r="O44" s="10" t="str">
        <f>IF(A44="","",VLOOKUP(A44,[7]令和3年度契約状況調査票!$E:$BY,53,FALSE))</f>
        <v/>
      </c>
      <c r="P44" s="10" t="str">
        <f>IF(A44="","",IF(VLOOKUP(A44,[7]令和3年度契約状況調査票!$E:$AR,14,FALSE)="他官署で調達手続きを実施のため","×",IF(VLOOKUP(A44,[7]令和3年度契約状況調査票!$E:$AR,21,FALSE)="②同種の他の契約の予定価格を類推されるおそれがあるため公表しない","×","○")))</f>
        <v/>
      </c>
    </row>
    <row r="45" spans="1:16" s="10" customFormat="1" ht="60" customHeight="1">
      <c r="A45" s="11" t="str">
        <f>IF(MAX([7]令和3年度契約状況調査票!E44:E289)&gt;=ROW()-5,ROW()-5,"")</f>
        <v/>
      </c>
      <c r="B45" s="12" t="str">
        <f>IF(A45="","",VLOOKUP(A45,[7]令和3年度契約状況調査票!$E:$AR,5,FALSE))</f>
        <v/>
      </c>
      <c r="C45" s="13" t="str">
        <f>IF(A45="","",VLOOKUP(A45,[7]令和3年度契約状況調査票!$E:$AR,6,FALSE))</f>
        <v/>
      </c>
      <c r="D45" s="14" t="str">
        <f>IF(A45="","",VLOOKUP(A45,[7]令和3年度契約状況調査票!$E:$AR,9,FALSE))</f>
        <v/>
      </c>
      <c r="E45" s="12" t="str">
        <f>IF(A45="","",VLOOKUP(A45,[7]令和3年度契約状況調査票!$E:$AR,10,FALSE))</f>
        <v/>
      </c>
      <c r="F45" s="15" t="str">
        <f>IF(A45="","",VLOOKUP(A45,[7]令和3年度契約状況調査票!$E:$AR,11,FALSE))</f>
        <v/>
      </c>
      <c r="G45" s="16" t="str">
        <f>IF(A45="","",IF(VLOOKUP(A45,[7]令和3年度契約状況調査票!$E:$AR,12,FALSE)="②一般競争入札（総合評価方式）","一般競争入札"&amp;CHAR(10)&amp;"（総合評価方式）","一般競争入札"))</f>
        <v/>
      </c>
      <c r="H45" s="18" t="str">
        <f>IF(A45="","",IF(VLOOKUP(A45,[7]令和3年度契約状況調査票!$E:$AR,14,FALSE)="他官署で調達手続きを実施のため","他官署で調達手続きを実施のため",IF(VLOOKUP(A45,[7]令和3年度契約状況調査票!$E:$AR,21,FALSE)="②同種の他の契約の予定価格を類推されるおそれがあるため公表しない","同種の他の契約の予定価格を類推されるおそれがあるため公表しない",IF(VLOOKUP(A45,[7]令和3年度契約状況調査票!$E:$AR,21,FALSE)="－","－",IF(VLOOKUP(A45,[7]令和3年度契約状況調査票!$E:$AR,7,FALSE)&lt;&gt;"",TEXT(VLOOKUP(A45,[7]令和3年度契約状況調査票!$E:$AR,14,FALSE),"#,##0円")&amp;CHAR(10)&amp;"(A)",VLOOKUP(A45,[7]令和3年度契約状況調査票!$E:$AR,14,FALSE))))))</f>
        <v/>
      </c>
      <c r="I45" s="18" t="str">
        <f>IF(A45="","",VLOOKUP(A45,[7]令和3年度契約状況調査票!$E:$AR,15,FALSE))</f>
        <v/>
      </c>
      <c r="J45" s="19" t="str">
        <f>IF(A45="","",IF(VLOOKUP(A45,[7]令和3年度契約状況調査票!$E:$AR,14,FALSE)="他官署で調達手続きを実施のため","－",IF(VLOOKUP(A45,[7]令和3年度契約状況調査票!$E:$AR,21,FALSE)="②同種の他の契約の予定価格を類推されるおそれがあるため公表しない","－",IF(VLOOKUP(A45,[7]令和3年度契約状況調査票!$E:$AR,21,FALSE)="－","－",IF(VLOOKUP(A45,[7]令和3年度契約状況調査票!$E:$AR,7,FALSE)&lt;&gt;"",TEXT(VLOOKUP(A45,[7]令和3年度契約状況調査票!$E:$AR,17,FALSE),"#.0%")&amp;CHAR(10)&amp;"(B/A×100)",VLOOKUP(A45,[7]令和3年度契約状況調査票!$E:$AR,17,FALSE))))))</f>
        <v/>
      </c>
      <c r="K45" s="20" t="str">
        <f>IF(A45="","",IF(VLOOKUP(A45,[7]令和3年度契約状況調査票!$E:$AR,27,FALSE)="①公益社団法人","公社",IF(VLOOKUP(A45,[7]令和3年度契約状況調査票!$E:$AR,27,FALSE)="②公益財団法人","公財","")))</f>
        <v/>
      </c>
      <c r="L45" s="20" t="str">
        <f>IF(A45="","",VLOOKUP(A45,[7]令和3年度契約状況調査票!$E:$AR,28,FALSE))</f>
        <v/>
      </c>
      <c r="M45" s="21" t="str">
        <f>IF(A45="","",IF(VLOOKUP(A45,[7]令和3年度契約状況調査票!$E:$AR,28,FALSE)="国所管",VLOOKUP(A45,[7]令和3年度契約状況調査票!$E:$AR,22,FALSE),""))</f>
        <v/>
      </c>
      <c r="N45" s="22" t="str">
        <f>IF(A45="","",IF(AND(P45="○",O45="分担契約/単価契約"),"単価契約"&amp;CHAR(10)&amp;"予定調達総額 "&amp;TEXT(VLOOKUP(A45,[7]令和3年度契約状況調査票!$E:$AR,16,FALSE),"#,##0円")&amp;"(B)"&amp;CHAR(10)&amp;"分担契約"&amp;CHAR(10)&amp;VLOOKUP(A45,[7]令和3年度契約状況調査票!$E:$AR,32,FALSE),IF(AND(P45="○",O45="分担契約"),"分担契約"&amp;CHAR(10)&amp;"契約総額 "&amp;TEXT(VLOOKUP(A45,[7]令和3年度契約状況調査票!$E:$AR,16,FALSE),"#,##0円")&amp;"(B)"&amp;CHAR(10)&amp;VLOOKUP(A45,[7]令和3年度契約状況調査票!$E:$AR,32,FALSE),(IF(O45="分担契約/単価契約","単価契約"&amp;CHAR(10)&amp;"予定調達総額 "&amp;TEXT(VLOOKUP(A45,[7]令和3年度契約状況調査票!$E:$AR,16,FALSE),"#,##0円")&amp;CHAR(10)&amp;"分担契約"&amp;CHAR(10)&amp;VLOOKUP(A45,[7]令和3年度契約状況調査票!$E:$AR,32,FALSE),IF(O45="分担契約","分担契約"&amp;CHAR(10)&amp;"契約総額 "&amp;TEXT(VLOOKUP(A45,[7]令和3年度契約状況調査票!$E:$AR,16,FALSE),"#,##0円")&amp;CHAR(10)&amp;VLOOKUP(A45,[7]令和3年度契約状況調査票!$E:$AR,32,FALSE),IF(O45="単価契約","単価契約"&amp;CHAR(10)&amp;"予定調達総額 "&amp;TEXT(VLOOKUP(A45,[7]令和3年度契約状況調査票!$E:$AR,16,FALSE),"#,##0円")&amp;CHAR(10)&amp;VLOOKUP(A45,[7]令和3年度契約状況調査票!$E:$AR,32,FALSE),VLOOKUP(A45,[7]令和3年度契約状況調査票!$E:$AR,32,FALSE))))))))</f>
        <v/>
      </c>
      <c r="O45" s="10" t="str">
        <f>IF(A45="","",VLOOKUP(A45,[7]令和3年度契約状況調査票!$E:$BY,53,FALSE))</f>
        <v/>
      </c>
      <c r="P45" s="10" t="str">
        <f>IF(A45="","",IF(VLOOKUP(A45,[7]令和3年度契約状況調査票!$E:$AR,14,FALSE)="他官署で調達手続きを実施のため","×",IF(VLOOKUP(A45,[7]令和3年度契約状況調査票!$E:$AR,21,FALSE)="②同種の他の契約の予定価格を類推されるおそれがあるため公表しない","×","○")))</f>
        <v/>
      </c>
    </row>
    <row r="46" spans="1:16" s="10" customFormat="1" ht="60" customHeight="1">
      <c r="A46" s="11" t="str">
        <f>IF(MAX([7]令和3年度契約状況調査票!E45:E290)&gt;=ROW()-5,ROW()-5,"")</f>
        <v/>
      </c>
      <c r="B46" s="12" t="str">
        <f>IF(A46="","",VLOOKUP(A46,[7]令和3年度契約状況調査票!$E:$AR,5,FALSE))</f>
        <v/>
      </c>
      <c r="C46" s="13" t="str">
        <f>IF(A46="","",VLOOKUP(A46,[7]令和3年度契約状況調査票!$E:$AR,6,FALSE))</f>
        <v/>
      </c>
      <c r="D46" s="14" t="str">
        <f>IF(A46="","",VLOOKUP(A46,[7]令和3年度契約状況調査票!$E:$AR,9,FALSE))</f>
        <v/>
      </c>
      <c r="E46" s="12" t="str">
        <f>IF(A46="","",VLOOKUP(A46,[7]令和3年度契約状況調査票!$E:$AR,10,FALSE))</f>
        <v/>
      </c>
      <c r="F46" s="15" t="str">
        <f>IF(A46="","",VLOOKUP(A46,[7]令和3年度契約状況調査票!$E:$AR,11,FALSE))</f>
        <v/>
      </c>
      <c r="G46" s="16" t="str">
        <f>IF(A46="","",IF(VLOOKUP(A46,[7]令和3年度契約状況調査票!$E:$AR,12,FALSE)="②一般競争入札（総合評価方式）","一般競争入札"&amp;CHAR(10)&amp;"（総合評価方式）","一般競争入札"))</f>
        <v/>
      </c>
      <c r="H46" s="18" t="str">
        <f>IF(A46="","",IF(VLOOKUP(A46,[7]令和3年度契約状況調査票!$E:$AR,14,FALSE)="他官署で調達手続きを実施のため","他官署で調達手続きを実施のため",IF(VLOOKUP(A46,[7]令和3年度契約状況調査票!$E:$AR,21,FALSE)="②同種の他の契約の予定価格を類推されるおそれがあるため公表しない","同種の他の契約の予定価格を類推されるおそれがあるため公表しない",IF(VLOOKUP(A46,[7]令和3年度契約状況調査票!$E:$AR,21,FALSE)="－","－",IF(VLOOKUP(A46,[7]令和3年度契約状況調査票!$E:$AR,7,FALSE)&lt;&gt;"",TEXT(VLOOKUP(A46,[7]令和3年度契約状況調査票!$E:$AR,14,FALSE),"#,##0円")&amp;CHAR(10)&amp;"(A)",VLOOKUP(A46,[7]令和3年度契約状況調査票!$E:$AR,14,FALSE))))))</f>
        <v/>
      </c>
      <c r="I46" s="18" t="str">
        <f>IF(A46="","",VLOOKUP(A46,[7]令和3年度契約状況調査票!$E:$AR,15,FALSE))</f>
        <v/>
      </c>
      <c r="J46" s="19" t="str">
        <f>IF(A46="","",IF(VLOOKUP(A46,[7]令和3年度契約状況調査票!$E:$AR,14,FALSE)="他官署で調達手続きを実施のため","－",IF(VLOOKUP(A46,[7]令和3年度契約状況調査票!$E:$AR,21,FALSE)="②同種の他の契約の予定価格を類推されるおそれがあるため公表しない","－",IF(VLOOKUP(A46,[7]令和3年度契約状況調査票!$E:$AR,21,FALSE)="－","－",IF(VLOOKUP(A46,[7]令和3年度契約状況調査票!$E:$AR,7,FALSE)&lt;&gt;"",TEXT(VLOOKUP(A46,[7]令和3年度契約状況調査票!$E:$AR,17,FALSE),"#.0%")&amp;CHAR(10)&amp;"(B/A×100)",VLOOKUP(A46,[7]令和3年度契約状況調査票!$E:$AR,17,FALSE))))))</f>
        <v/>
      </c>
      <c r="K46" s="20" t="str">
        <f>IF(A46="","",IF(VLOOKUP(A46,[7]令和3年度契約状況調査票!$E:$AR,27,FALSE)="①公益社団法人","公社",IF(VLOOKUP(A46,[7]令和3年度契約状況調査票!$E:$AR,27,FALSE)="②公益財団法人","公財","")))</f>
        <v/>
      </c>
      <c r="L46" s="20" t="str">
        <f>IF(A46="","",VLOOKUP(A46,[7]令和3年度契約状況調査票!$E:$AR,28,FALSE))</f>
        <v/>
      </c>
      <c r="M46" s="21" t="str">
        <f>IF(A46="","",IF(VLOOKUP(A46,[7]令和3年度契約状況調査票!$E:$AR,28,FALSE)="国所管",VLOOKUP(A46,[7]令和3年度契約状況調査票!$E:$AR,22,FALSE),""))</f>
        <v/>
      </c>
      <c r="N46" s="22" t="str">
        <f>IF(A46="","",IF(AND(P46="○",O46="分担契約/単価契約"),"単価契約"&amp;CHAR(10)&amp;"予定調達総額 "&amp;TEXT(VLOOKUP(A46,[7]令和3年度契約状況調査票!$E:$AR,16,FALSE),"#,##0円")&amp;"(B)"&amp;CHAR(10)&amp;"分担契約"&amp;CHAR(10)&amp;VLOOKUP(A46,[7]令和3年度契約状況調査票!$E:$AR,32,FALSE),IF(AND(P46="○",O46="分担契約"),"分担契約"&amp;CHAR(10)&amp;"契約総額 "&amp;TEXT(VLOOKUP(A46,[7]令和3年度契約状況調査票!$E:$AR,16,FALSE),"#,##0円")&amp;"(B)"&amp;CHAR(10)&amp;VLOOKUP(A46,[7]令和3年度契約状況調査票!$E:$AR,32,FALSE),(IF(O46="分担契約/単価契約","単価契約"&amp;CHAR(10)&amp;"予定調達総額 "&amp;TEXT(VLOOKUP(A46,[7]令和3年度契約状況調査票!$E:$AR,16,FALSE),"#,##0円")&amp;CHAR(10)&amp;"分担契約"&amp;CHAR(10)&amp;VLOOKUP(A46,[7]令和3年度契約状況調査票!$E:$AR,32,FALSE),IF(O46="分担契約","分担契約"&amp;CHAR(10)&amp;"契約総額 "&amp;TEXT(VLOOKUP(A46,[7]令和3年度契約状況調査票!$E:$AR,16,FALSE),"#,##0円")&amp;CHAR(10)&amp;VLOOKUP(A46,[7]令和3年度契約状況調査票!$E:$AR,32,FALSE),IF(O46="単価契約","単価契約"&amp;CHAR(10)&amp;"予定調達総額 "&amp;TEXT(VLOOKUP(A46,[7]令和3年度契約状況調査票!$E:$AR,16,FALSE),"#,##0円")&amp;CHAR(10)&amp;VLOOKUP(A46,[7]令和3年度契約状況調査票!$E:$AR,32,FALSE),VLOOKUP(A46,[7]令和3年度契約状況調査票!$E:$AR,32,FALSE))))))))</f>
        <v/>
      </c>
      <c r="O46" s="10" t="str">
        <f>IF(A46="","",VLOOKUP(A46,[7]令和3年度契約状況調査票!$E:$BY,53,FALSE))</f>
        <v/>
      </c>
      <c r="P46" s="10" t="str">
        <f>IF(A46="","",IF(VLOOKUP(A46,[7]令和3年度契約状況調査票!$E:$AR,14,FALSE)="他官署で調達手続きを実施のため","×",IF(VLOOKUP(A46,[7]令和3年度契約状況調査票!$E:$AR,21,FALSE)="②同種の他の契約の予定価格を類推されるおそれがあるため公表しない","×","○")))</f>
        <v/>
      </c>
    </row>
    <row r="47" spans="1:16" s="10" customFormat="1" ht="60" customHeight="1">
      <c r="A47" s="11" t="str">
        <f>IF(MAX([7]令和3年度契約状況調査票!E46:E291)&gt;=ROW()-5,ROW()-5,"")</f>
        <v/>
      </c>
      <c r="B47" s="12" t="str">
        <f>IF(A47="","",VLOOKUP(A47,[7]令和3年度契約状況調査票!$E:$AR,5,FALSE))</f>
        <v/>
      </c>
      <c r="C47" s="13" t="str">
        <f>IF(A47="","",VLOOKUP(A47,[7]令和3年度契約状況調査票!$E:$AR,6,FALSE))</f>
        <v/>
      </c>
      <c r="D47" s="14" t="str">
        <f>IF(A47="","",VLOOKUP(A47,[7]令和3年度契約状況調査票!$E:$AR,9,FALSE))</f>
        <v/>
      </c>
      <c r="E47" s="12" t="str">
        <f>IF(A47="","",VLOOKUP(A47,[7]令和3年度契約状況調査票!$E:$AR,10,FALSE))</f>
        <v/>
      </c>
      <c r="F47" s="15" t="str">
        <f>IF(A47="","",VLOOKUP(A47,[7]令和3年度契約状況調査票!$E:$AR,11,FALSE))</f>
        <v/>
      </c>
      <c r="G47" s="16" t="str">
        <f>IF(A47="","",IF(VLOOKUP(A47,[7]令和3年度契約状況調査票!$E:$AR,12,FALSE)="②一般競争入札（総合評価方式）","一般競争入札"&amp;CHAR(10)&amp;"（総合評価方式）","一般競争入札"))</f>
        <v/>
      </c>
      <c r="H47" s="18" t="str">
        <f>IF(A47="","",IF(VLOOKUP(A47,[7]令和3年度契約状況調査票!$E:$AR,14,FALSE)="他官署で調達手続きを実施のため","他官署で調達手続きを実施のため",IF(VLOOKUP(A47,[7]令和3年度契約状況調査票!$E:$AR,21,FALSE)="②同種の他の契約の予定価格を類推されるおそれがあるため公表しない","同種の他の契約の予定価格を類推されるおそれがあるため公表しない",IF(VLOOKUP(A47,[7]令和3年度契約状況調査票!$E:$AR,21,FALSE)="－","－",IF(VLOOKUP(A47,[7]令和3年度契約状況調査票!$E:$AR,7,FALSE)&lt;&gt;"",TEXT(VLOOKUP(A47,[7]令和3年度契約状況調査票!$E:$AR,14,FALSE),"#,##0円")&amp;CHAR(10)&amp;"(A)",VLOOKUP(A47,[7]令和3年度契約状況調査票!$E:$AR,14,FALSE))))))</f>
        <v/>
      </c>
      <c r="I47" s="18" t="str">
        <f>IF(A47="","",VLOOKUP(A47,[7]令和3年度契約状況調査票!$E:$AR,15,FALSE))</f>
        <v/>
      </c>
      <c r="J47" s="19" t="str">
        <f>IF(A47="","",IF(VLOOKUP(A47,[7]令和3年度契約状況調査票!$E:$AR,14,FALSE)="他官署で調達手続きを実施のため","－",IF(VLOOKUP(A47,[7]令和3年度契約状況調査票!$E:$AR,21,FALSE)="②同種の他の契約の予定価格を類推されるおそれがあるため公表しない","－",IF(VLOOKUP(A47,[7]令和3年度契約状況調査票!$E:$AR,21,FALSE)="－","－",IF(VLOOKUP(A47,[7]令和3年度契約状況調査票!$E:$AR,7,FALSE)&lt;&gt;"",TEXT(VLOOKUP(A47,[7]令和3年度契約状況調査票!$E:$AR,17,FALSE),"#.0%")&amp;CHAR(10)&amp;"(B/A×100)",VLOOKUP(A47,[7]令和3年度契約状況調査票!$E:$AR,17,FALSE))))))</f>
        <v/>
      </c>
      <c r="K47" s="20" t="str">
        <f>IF(A47="","",IF(VLOOKUP(A47,[7]令和3年度契約状況調査票!$E:$AR,27,FALSE)="①公益社団法人","公社",IF(VLOOKUP(A47,[7]令和3年度契約状況調査票!$E:$AR,27,FALSE)="②公益財団法人","公財","")))</f>
        <v/>
      </c>
      <c r="L47" s="20" t="str">
        <f>IF(A47="","",VLOOKUP(A47,[7]令和3年度契約状況調査票!$E:$AR,28,FALSE))</f>
        <v/>
      </c>
      <c r="M47" s="21" t="str">
        <f>IF(A47="","",IF(VLOOKUP(A47,[7]令和3年度契約状況調査票!$E:$AR,28,FALSE)="国所管",VLOOKUP(A47,[7]令和3年度契約状況調査票!$E:$AR,22,FALSE),""))</f>
        <v/>
      </c>
      <c r="N47" s="22" t="str">
        <f>IF(A47="","",IF(AND(P47="○",O47="分担契約/単価契約"),"単価契約"&amp;CHAR(10)&amp;"予定調達総額 "&amp;TEXT(VLOOKUP(A47,[7]令和3年度契約状況調査票!$E:$AR,16,FALSE),"#,##0円")&amp;"(B)"&amp;CHAR(10)&amp;"分担契約"&amp;CHAR(10)&amp;VLOOKUP(A47,[7]令和3年度契約状況調査票!$E:$AR,32,FALSE),IF(AND(P47="○",O47="分担契約"),"分担契約"&amp;CHAR(10)&amp;"契約総額 "&amp;TEXT(VLOOKUP(A47,[7]令和3年度契約状況調査票!$E:$AR,16,FALSE),"#,##0円")&amp;"(B)"&amp;CHAR(10)&amp;VLOOKUP(A47,[7]令和3年度契約状況調査票!$E:$AR,32,FALSE),(IF(O47="分担契約/単価契約","単価契約"&amp;CHAR(10)&amp;"予定調達総額 "&amp;TEXT(VLOOKUP(A47,[7]令和3年度契約状況調査票!$E:$AR,16,FALSE),"#,##0円")&amp;CHAR(10)&amp;"分担契約"&amp;CHAR(10)&amp;VLOOKUP(A47,[7]令和3年度契約状況調査票!$E:$AR,32,FALSE),IF(O47="分担契約","分担契約"&amp;CHAR(10)&amp;"契約総額 "&amp;TEXT(VLOOKUP(A47,[7]令和3年度契約状況調査票!$E:$AR,16,FALSE),"#,##0円")&amp;CHAR(10)&amp;VLOOKUP(A47,[7]令和3年度契約状況調査票!$E:$AR,32,FALSE),IF(O47="単価契約","単価契約"&amp;CHAR(10)&amp;"予定調達総額 "&amp;TEXT(VLOOKUP(A47,[7]令和3年度契約状況調査票!$E:$AR,16,FALSE),"#,##0円")&amp;CHAR(10)&amp;VLOOKUP(A47,[7]令和3年度契約状況調査票!$E:$AR,32,FALSE),VLOOKUP(A47,[7]令和3年度契約状況調査票!$E:$AR,32,FALSE))))))))</f>
        <v/>
      </c>
      <c r="O47" s="10" t="str">
        <f>IF(A47="","",VLOOKUP(A47,[7]令和3年度契約状況調査票!$E:$BY,53,FALSE))</f>
        <v/>
      </c>
      <c r="P47" s="10" t="str">
        <f>IF(A47="","",IF(VLOOKUP(A47,[7]令和3年度契約状況調査票!$E:$AR,14,FALSE)="他官署で調達手続きを実施のため","×",IF(VLOOKUP(A47,[7]令和3年度契約状況調査票!$E:$AR,21,FALSE)="②同種の他の契約の予定価格を類推されるおそれがあるため公表しない","×","○")))</f>
        <v/>
      </c>
    </row>
    <row r="48" spans="1:16" s="10" customFormat="1" ht="60" customHeight="1">
      <c r="A48" s="11" t="str">
        <f>IF(MAX([7]令和3年度契約状況調査票!E47:E292)&gt;=ROW()-5,ROW()-5,"")</f>
        <v/>
      </c>
      <c r="B48" s="12" t="str">
        <f>IF(A48="","",VLOOKUP(A48,[7]令和3年度契約状況調査票!$E:$AR,5,FALSE))</f>
        <v/>
      </c>
      <c r="C48" s="13" t="str">
        <f>IF(A48="","",VLOOKUP(A48,[7]令和3年度契約状況調査票!$E:$AR,6,FALSE))</f>
        <v/>
      </c>
      <c r="D48" s="14" t="str">
        <f>IF(A48="","",VLOOKUP(A48,[7]令和3年度契約状況調査票!$E:$AR,9,FALSE))</f>
        <v/>
      </c>
      <c r="E48" s="12" t="str">
        <f>IF(A48="","",VLOOKUP(A48,[7]令和3年度契約状況調査票!$E:$AR,10,FALSE))</f>
        <v/>
      </c>
      <c r="F48" s="15" t="str">
        <f>IF(A48="","",VLOOKUP(A48,[7]令和3年度契約状況調査票!$E:$AR,11,FALSE))</f>
        <v/>
      </c>
      <c r="G48" s="16" t="str">
        <f>IF(A48="","",IF(VLOOKUP(A48,[7]令和3年度契約状況調査票!$E:$AR,12,FALSE)="②一般競争入札（総合評価方式）","一般競争入札"&amp;CHAR(10)&amp;"（総合評価方式）","一般競争入札"))</f>
        <v/>
      </c>
      <c r="H48" s="18" t="str">
        <f>IF(A48="","",IF(VLOOKUP(A48,[7]令和3年度契約状況調査票!$E:$AR,14,FALSE)="他官署で調達手続きを実施のため","他官署で調達手続きを実施のため",IF(VLOOKUP(A48,[7]令和3年度契約状況調査票!$E:$AR,21,FALSE)="②同種の他の契約の予定価格を類推されるおそれがあるため公表しない","同種の他の契約の予定価格を類推されるおそれがあるため公表しない",IF(VLOOKUP(A48,[7]令和3年度契約状況調査票!$E:$AR,21,FALSE)="－","－",IF(VLOOKUP(A48,[7]令和3年度契約状況調査票!$E:$AR,7,FALSE)&lt;&gt;"",TEXT(VLOOKUP(A48,[7]令和3年度契約状況調査票!$E:$AR,14,FALSE),"#,##0円")&amp;CHAR(10)&amp;"(A)",VLOOKUP(A48,[7]令和3年度契約状況調査票!$E:$AR,14,FALSE))))))</f>
        <v/>
      </c>
      <c r="I48" s="18" t="str">
        <f>IF(A48="","",VLOOKUP(A48,[7]令和3年度契約状況調査票!$E:$AR,15,FALSE))</f>
        <v/>
      </c>
      <c r="J48" s="19" t="str">
        <f>IF(A48="","",IF(VLOOKUP(A48,[7]令和3年度契約状況調査票!$E:$AR,14,FALSE)="他官署で調達手続きを実施のため","－",IF(VLOOKUP(A48,[7]令和3年度契約状況調査票!$E:$AR,21,FALSE)="②同種の他の契約の予定価格を類推されるおそれがあるため公表しない","－",IF(VLOOKUP(A48,[7]令和3年度契約状況調査票!$E:$AR,21,FALSE)="－","－",IF(VLOOKUP(A48,[7]令和3年度契約状況調査票!$E:$AR,7,FALSE)&lt;&gt;"",TEXT(VLOOKUP(A48,[7]令和3年度契約状況調査票!$E:$AR,17,FALSE),"#.0%")&amp;CHAR(10)&amp;"(B/A×100)",VLOOKUP(A48,[7]令和3年度契約状況調査票!$E:$AR,17,FALSE))))))</f>
        <v/>
      </c>
      <c r="K48" s="20" t="str">
        <f>IF(A48="","",IF(VLOOKUP(A48,[7]令和3年度契約状況調査票!$E:$AR,27,FALSE)="①公益社団法人","公社",IF(VLOOKUP(A48,[7]令和3年度契約状況調査票!$E:$AR,27,FALSE)="②公益財団法人","公財","")))</f>
        <v/>
      </c>
      <c r="L48" s="20" t="str">
        <f>IF(A48="","",VLOOKUP(A48,[7]令和3年度契約状況調査票!$E:$AR,28,FALSE))</f>
        <v/>
      </c>
      <c r="M48" s="21" t="str">
        <f>IF(A48="","",IF(VLOOKUP(A48,[7]令和3年度契約状況調査票!$E:$AR,28,FALSE)="国所管",VLOOKUP(A48,[7]令和3年度契約状況調査票!$E:$AR,22,FALSE),""))</f>
        <v/>
      </c>
      <c r="N48" s="22" t="str">
        <f>IF(A48="","",IF(AND(P48="○",O48="分担契約/単価契約"),"単価契約"&amp;CHAR(10)&amp;"予定調達総額 "&amp;TEXT(VLOOKUP(A48,[7]令和3年度契約状況調査票!$E:$AR,16,FALSE),"#,##0円")&amp;"(B)"&amp;CHAR(10)&amp;"分担契約"&amp;CHAR(10)&amp;VLOOKUP(A48,[7]令和3年度契約状況調査票!$E:$AR,32,FALSE),IF(AND(P48="○",O48="分担契約"),"分担契約"&amp;CHAR(10)&amp;"契約総額 "&amp;TEXT(VLOOKUP(A48,[7]令和3年度契約状況調査票!$E:$AR,16,FALSE),"#,##0円")&amp;"(B)"&amp;CHAR(10)&amp;VLOOKUP(A48,[7]令和3年度契約状況調査票!$E:$AR,32,FALSE),(IF(O48="分担契約/単価契約","単価契約"&amp;CHAR(10)&amp;"予定調達総額 "&amp;TEXT(VLOOKUP(A48,[7]令和3年度契約状況調査票!$E:$AR,16,FALSE),"#,##0円")&amp;CHAR(10)&amp;"分担契約"&amp;CHAR(10)&amp;VLOOKUP(A48,[7]令和3年度契約状況調査票!$E:$AR,32,FALSE),IF(O48="分担契約","分担契約"&amp;CHAR(10)&amp;"契約総額 "&amp;TEXT(VLOOKUP(A48,[7]令和3年度契約状況調査票!$E:$AR,16,FALSE),"#,##0円")&amp;CHAR(10)&amp;VLOOKUP(A48,[7]令和3年度契約状況調査票!$E:$AR,32,FALSE),IF(O48="単価契約","単価契約"&amp;CHAR(10)&amp;"予定調達総額 "&amp;TEXT(VLOOKUP(A48,[7]令和3年度契約状況調査票!$E:$AR,16,FALSE),"#,##0円")&amp;CHAR(10)&amp;VLOOKUP(A48,[7]令和3年度契約状況調査票!$E:$AR,32,FALSE),VLOOKUP(A48,[7]令和3年度契約状況調査票!$E:$AR,32,FALSE))))))))</f>
        <v/>
      </c>
      <c r="O48" s="10" t="str">
        <f>IF(A48="","",VLOOKUP(A48,[7]令和3年度契約状況調査票!$E:$BY,53,FALSE))</f>
        <v/>
      </c>
      <c r="P48" s="10" t="str">
        <f>IF(A48="","",IF(VLOOKUP(A48,[7]令和3年度契約状況調査票!$E:$AR,14,FALSE)="他官署で調達手続きを実施のため","×",IF(VLOOKUP(A48,[7]令和3年度契約状況調査票!$E:$AR,21,FALSE)="②同種の他の契約の予定価格を類推されるおそれがあるため公表しない","×","○")))</f>
        <v/>
      </c>
    </row>
    <row r="49" spans="1:16" s="10" customFormat="1" ht="60" customHeight="1">
      <c r="A49" s="11" t="str">
        <f>IF(MAX([7]令和3年度契約状況調査票!E48:E293)&gt;=ROW()-5,ROW()-5,"")</f>
        <v/>
      </c>
      <c r="B49" s="12" t="str">
        <f>IF(A49="","",VLOOKUP(A49,[7]令和3年度契約状況調査票!$E:$AR,5,FALSE))</f>
        <v/>
      </c>
      <c r="C49" s="13" t="str">
        <f>IF(A49="","",VLOOKUP(A49,[7]令和3年度契約状況調査票!$E:$AR,6,FALSE))</f>
        <v/>
      </c>
      <c r="D49" s="14" t="str">
        <f>IF(A49="","",VLOOKUP(A49,[7]令和3年度契約状況調査票!$E:$AR,9,FALSE))</f>
        <v/>
      </c>
      <c r="E49" s="12" t="str">
        <f>IF(A49="","",VLOOKUP(A49,[7]令和3年度契約状況調査票!$E:$AR,10,FALSE))</f>
        <v/>
      </c>
      <c r="F49" s="15" t="str">
        <f>IF(A49="","",VLOOKUP(A49,[7]令和3年度契約状況調査票!$E:$AR,11,FALSE))</f>
        <v/>
      </c>
      <c r="G49" s="16" t="str">
        <f>IF(A49="","",IF(VLOOKUP(A49,[7]令和3年度契約状況調査票!$E:$AR,12,FALSE)="②一般競争入札（総合評価方式）","一般競争入札"&amp;CHAR(10)&amp;"（総合評価方式）","一般競争入札"))</f>
        <v/>
      </c>
      <c r="H49" s="18" t="str">
        <f>IF(A49="","",IF(VLOOKUP(A49,[7]令和3年度契約状況調査票!$E:$AR,14,FALSE)="他官署で調達手続きを実施のため","他官署で調達手続きを実施のため",IF(VLOOKUP(A49,[7]令和3年度契約状況調査票!$E:$AR,21,FALSE)="②同種の他の契約の予定価格を類推されるおそれがあるため公表しない","同種の他の契約の予定価格を類推されるおそれがあるため公表しない",IF(VLOOKUP(A49,[7]令和3年度契約状況調査票!$E:$AR,21,FALSE)="－","－",IF(VLOOKUP(A49,[7]令和3年度契約状況調査票!$E:$AR,7,FALSE)&lt;&gt;"",TEXT(VLOOKUP(A49,[7]令和3年度契約状況調査票!$E:$AR,14,FALSE),"#,##0円")&amp;CHAR(10)&amp;"(A)",VLOOKUP(A49,[7]令和3年度契約状況調査票!$E:$AR,14,FALSE))))))</f>
        <v/>
      </c>
      <c r="I49" s="18" t="str">
        <f>IF(A49="","",VLOOKUP(A49,[7]令和3年度契約状況調査票!$E:$AR,15,FALSE))</f>
        <v/>
      </c>
      <c r="J49" s="19" t="str">
        <f>IF(A49="","",IF(VLOOKUP(A49,[7]令和3年度契約状況調査票!$E:$AR,14,FALSE)="他官署で調達手続きを実施のため","－",IF(VLOOKUP(A49,[7]令和3年度契約状況調査票!$E:$AR,21,FALSE)="②同種の他の契約の予定価格を類推されるおそれがあるため公表しない","－",IF(VLOOKUP(A49,[7]令和3年度契約状況調査票!$E:$AR,21,FALSE)="－","－",IF(VLOOKUP(A49,[7]令和3年度契約状況調査票!$E:$AR,7,FALSE)&lt;&gt;"",TEXT(VLOOKUP(A49,[7]令和3年度契約状況調査票!$E:$AR,17,FALSE),"#.0%")&amp;CHAR(10)&amp;"(B/A×100)",VLOOKUP(A49,[7]令和3年度契約状況調査票!$E:$AR,17,FALSE))))))</f>
        <v/>
      </c>
      <c r="K49" s="20" t="str">
        <f>IF(A49="","",IF(VLOOKUP(A49,[7]令和3年度契約状況調査票!$E:$AR,27,FALSE)="①公益社団法人","公社",IF(VLOOKUP(A49,[7]令和3年度契約状況調査票!$E:$AR,27,FALSE)="②公益財団法人","公財","")))</f>
        <v/>
      </c>
      <c r="L49" s="20" t="str">
        <f>IF(A49="","",VLOOKUP(A49,[7]令和3年度契約状況調査票!$E:$AR,28,FALSE))</f>
        <v/>
      </c>
      <c r="M49" s="21" t="str">
        <f>IF(A49="","",IF(VLOOKUP(A49,[7]令和3年度契約状況調査票!$E:$AR,28,FALSE)="国所管",VLOOKUP(A49,[7]令和3年度契約状況調査票!$E:$AR,22,FALSE),""))</f>
        <v/>
      </c>
      <c r="N49" s="22" t="str">
        <f>IF(A49="","",IF(AND(P49="○",O49="分担契約/単価契約"),"単価契約"&amp;CHAR(10)&amp;"予定調達総額 "&amp;TEXT(VLOOKUP(A49,[7]令和3年度契約状況調査票!$E:$AR,16,FALSE),"#,##0円")&amp;"(B)"&amp;CHAR(10)&amp;"分担契約"&amp;CHAR(10)&amp;VLOOKUP(A49,[7]令和3年度契約状況調査票!$E:$AR,32,FALSE),IF(AND(P49="○",O49="分担契約"),"分担契約"&amp;CHAR(10)&amp;"契約総額 "&amp;TEXT(VLOOKUP(A49,[7]令和3年度契約状況調査票!$E:$AR,16,FALSE),"#,##0円")&amp;"(B)"&amp;CHAR(10)&amp;VLOOKUP(A49,[7]令和3年度契約状況調査票!$E:$AR,32,FALSE),(IF(O49="分担契約/単価契約","単価契約"&amp;CHAR(10)&amp;"予定調達総額 "&amp;TEXT(VLOOKUP(A49,[7]令和3年度契約状況調査票!$E:$AR,16,FALSE),"#,##0円")&amp;CHAR(10)&amp;"分担契約"&amp;CHAR(10)&amp;VLOOKUP(A49,[7]令和3年度契約状況調査票!$E:$AR,32,FALSE),IF(O49="分担契約","分担契約"&amp;CHAR(10)&amp;"契約総額 "&amp;TEXT(VLOOKUP(A49,[7]令和3年度契約状況調査票!$E:$AR,16,FALSE),"#,##0円")&amp;CHAR(10)&amp;VLOOKUP(A49,[7]令和3年度契約状況調査票!$E:$AR,32,FALSE),IF(O49="単価契約","単価契約"&amp;CHAR(10)&amp;"予定調達総額 "&amp;TEXT(VLOOKUP(A49,[7]令和3年度契約状況調査票!$E:$AR,16,FALSE),"#,##0円")&amp;CHAR(10)&amp;VLOOKUP(A49,[7]令和3年度契約状況調査票!$E:$AR,32,FALSE),VLOOKUP(A49,[7]令和3年度契約状況調査票!$E:$AR,32,FALSE))))))))</f>
        <v/>
      </c>
      <c r="O49" s="10" t="str">
        <f>IF(A49="","",VLOOKUP(A49,[7]令和3年度契約状況調査票!$E:$BY,53,FALSE))</f>
        <v/>
      </c>
      <c r="P49" s="10" t="str">
        <f>IF(A49="","",IF(VLOOKUP(A49,[7]令和3年度契約状況調査票!$E:$AR,14,FALSE)="他官署で調達手続きを実施のため","×",IF(VLOOKUP(A49,[7]令和3年度契約状況調査票!$E:$AR,21,FALSE)="②同種の他の契約の予定価格を類推されるおそれがあるため公表しない","×","○")))</f>
        <v/>
      </c>
    </row>
    <row r="50" spans="1:16" s="10" customFormat="1" ht="60" customHeight="1">
      <c r="A50" s="11" t="str">
        <f>IF(MAX([7]令和3年度契約状況調査票!E49:E294)&gt;=ROW()-5,ROW()-5,"")</f>
        <v/>
      </c>
      <c r="B50" s="12" t="str">
        <f>IF(A50="","",VLOOKUP(A50,[7]令和3年度契約状況調査票!$E:$AR,5,FALSE))</f>
        <v/>
      </c>
      <c r="C50" s="13" t="str">
        <f>IF(A50="","",VLOOKUP(A50,[7]令和3年度契約状況調査票!$E:$AR,6,FALSE))</f>
        <v/>
      </c>
      <c r="D50" s="14" t="str">
        <f>IF(A50="","",VLOOKUP(A50,[7]令和3年度契約状況調査票!$E:$AR,9,FALSE))</f>
        <v/>
      </c>
      <c r="E50" s="12" t="str">
        <f>IF(A50="","",VLOOKUP(A50,[7]令和3年度契約状況調査票!$E:$AR,10,FALSE))</f>
        <v/>
      </c>
      <c r="F50" s="15" t="str">
        <f>IF(A50="","",VLOOKUP(A50,[7]令和3年度契約状況調査票!$E:$AR,11,FALSE))</f>
        <v/>
      </c>
      <c r="G50" s="16" t="str">
        <f>IF(A50="","",IF(VLOOKUP(A50,[7]令和3年度契約状況調査票!$E:$AR,12,FALSE)="②一般競争入札（総合評価方式）","一般競争入札"&amp;CHAR(10)&amp;"（総合評価方式）","一般競争入札"))</f>
        <v/>
      </c>
      <c r="H50" s="18" t="str">
        <f>IF(A50="","",IF(VLOOKUP(A50,[7]令和3年度契約状況調査票!$E:$AR,14,FALSE)="他官署で調達手続きを実施のため","他官署で調達手続きを実施のため",IF(VLOOKUP(A50,[7]令和3年度契約状況調査票!$E:$AR,21,FALSE)="②同種の他の契約の予定価格を類推されるおそれがあるため公表しない","同種の他の契約の予定価格を類推されるおそれがあるため公表しない",IF(VLOOKUP(A50,[7]令和3年度契約状況調査票!$E:$AR,21,FALSE)="－","－",IF(VLOOKUP(A50,[7]令和3年度契約状況調査票!$E:$AR,7,FALSE)&lt;&gt;"",TEXT(VLOOKUP(A50,[7]令和3年度契約状況調査票!$E:$AR,14,FALSE),"#,##0円")&amp;CHAR(10)&amp;"(A)",VLOOKUP(A50,[7]令和3年度契約状況調査票!$E:$AR,14,FALSE))))))</f>
        <v/>
      </c>
      <c r="I50" s="18" t="str">
        <f>IF(A50="","",VLOOKUP(A50,[7]令和3年度契約状況調査票!$E:$AR,15,FALSE))</f>
        <v/>
      </c>
      <c r="J50" s="19" t="str">
        <f>IF(A50="","",IF(VLOOKUP(A50,[7]令和3年度契約状況調査票!$E:$AR,14,FALSE)="他官署で調達手続きを実施のため","－",IF(VLOOKUP(A50,[7]令和3年度契約状況調査票!$E:$AR,21,FALSE)="②同種の他の契約の予定価格を類推されるおそれがあるため公表しない","－",IF(VLOOKUP(A50,[7]令和3年度契約状況調査票!$E:$AR,21,FALSE)="－","－",IF(VLOOKUP(A50,[7]令和3年度契約状況調査票!$E:$AR,7,FALSE)&lt;&gt;"",TEXT(VLOOKUP(A50,[7]令和3年度契約状況調査票!$E:$AR,17,FALSE),"#.0%")&amp;CHAR(10)&amp;"(B/A×100)",VLOOKUP(A50,[7]令和3年度契約状況調査票!$E:$AR,17,FALSE))))))</f>
        <v/>
      </c>
      <c r="K50" s="20" t="str">
        <f>IF(A50="","",IF(VLOOKUP(A50,[7]令和3年度契約状況調査票!$E:$AR,27,FALSE)="①公益社団法人","公社",IF(VLOOKUP(A50,[7]令和3年度契約状況調査票!$E:$AR,27,FALSE)="②公益財団法人","公財","")))</f>
        <v/>
      </c>
      <c r="L50" s="20" t="str">
        <f>IF(A50="","",VLOOKUP(A50,[7]令和3年度契約状況調査票!$E:$AR,28,FALSE))</f>
        <v/>
      </c>
      <c r="M50" s="21" t="str">
        <f>IF(A50="","",IF(VLOOKUP(A50,[7]令和3年度契約状況調査票!$E:$AR,28,FALSE)="国所管",VLOOKUP(A50,[7]令和3年度契約状況調査票!$E:$AR,22,FALSE),""))</f>
        <v/>
      </c>
      <c r="N50" s="22" t="str">
        <f>IF(A50="","",IF(AND(P50="○",O50="分担契約/単価契約"),"単価契約"&amp;CHAR(10)&amp;"予定調達総額 "&amp;TEXT(VLOOKUP(A50,[7]令和3年度契約状況調査票!$E:$AR,16,FALSE),"#,##0円")&amp;"(B)"&amp;CHAR(10)&amp;"分担契約"&amp;CHAR(10)&amp;VLOOKUP(A50,[7]令和3年度契約状況調査票!$E:$AR,32,FALSE),IF(AND(P50="○",O50="分担契約"),"分担契約"&amp;CHAR(10)&amp;"契約総額 "&amp;TEXT(VLOOKUP(A50,[7]令和3年度契約状況調査票!$E:$AR,16,FALSE),"#,##0円")&amp;"(B)"&amp;CHAR(10)&amp;VLOOKUP(A50,[7]令和3年度契約状況調査票!$E:$AR,32,FALSE),(IF(O50="分担契約/単価契約","単価契約"&amp;CHAR(10)&amp;"予定調達総額 "&amp;TEXT(VLOOKUP(A50,[7]令和3年度契約状況調査票!$E:$AR,16,FALSE),"#,##0円")&amp;CHAR(10)&amp;"分担契約"&amp;CHAR(10)&amp;VLOOKUP(A50,[7]令和3年度契約状況調査票!$E:$AR,32,FALSE),IF(O50="分担契約","分担契約"&amp;CHAR(10)&amp;"契約総額 "&amp;TEXT(VLOOKUP(A50,[7]令和3年度契約状況調査票!$E:$AR,16,FALSE),"#,##0円")&amp;CHAR(10)&amp;VLOOKUP(A50,[7]令和3年度契約状況調査票!$E:$AR,32,FALSE),IF(O50="単価契約","単価契約"&amp;CHAR(10)&amp;"予定調達総額 "&amp;TEXT(VLOOKUP(A50,[7]令和3年度契約状況調査票!$E:$AR,16,FALSE),"#,##0円")&amp;CHAR(10)&amp;VLOOKUP(A50,[7]令和3年度契約状況調査票!$E:$AR,32,FALSE),VLOOKUP(A50,[7]令和3年度契約状況調査票!$E:$AR,32,FALSE))))))))</f>
        <v/>
      </c>
      <c r="O50" s="10" t="str">
        <f>IF(A50="","",VLOOKUP(A50,[7]令和3年度契約状況調査票!$E:$BY,53,FALSE))</f>
        <v/>
      </c>
      <c r="P50" s="10" t="str">
        <f>IF(A50="","",IF(VLOOKUP(A50,[7]令和3年度契約状況調査票!$E:$AR,14,FALSE)="他官署で調達手続きを実施のため","×",IF(VLOOKUP(A50,[7]令和3年度契約状況調査票!$E:$AR,21,FALSE)="②同種の他の契約の予定価格を類推されるおそれがあるため公表しない","×","○")))</f>
        <v/>
      </c>
    </row>
    <row r="51" spans="1:16" s="10" customFormat="1" ht="60" customHeight="1">
      <c r="A51" s="11" t="str">
        <f>IF(MAX([7]令和3年度契約状況調査票!E50:E295)&gt;=ROW()-5,ROW()-5,"")</f>
        <v/>
      </c>
      <c r="B51" s="12" t="str">
        <f>IF(A51="","",VLOOKUP(A51,[7]令和3年度契約状況調査票!$E:$AR,5,FALSE))</f>
        <v/>
      </c>
      <c r="C51" s="13" t="str">
        <f>IF(A51="","",VLOOKUP(A51,[7]令和3年度契約状況調査票!$E:$AR,6,FALSE))</f>
        <v/>
      </c>
      <c r="D51" s="14" t="str">
        <f>IF(A51="","",VLOOKUP(A51,[7]令和3年度契約状況調査票!$E:$AR,9,FALSE))</f>
        <v/>
      </c>
      <c r="E51" s="12" t="str">
        <f>IF(A51="","",VLOOKUP(A51,[7]令和3年度契約状況調査票!$E:$AR,10,FALSE))</f>
        <v/>
      </c>
      <c r="F51" s="15" t="str">
        <f>IF(A51="","",VLOOKUP(A51,[7]令和3年度契約状況調査票!$E:$AR,11,FALSE))</f>
        <v/>
      </c>
      <c r="G51" s="16" t="str">
        <f>IF(A51="","",IF(VLOOKUP(A51,[7]令和3年度契約状況調査票!$E:$AR,12,FALSE)="②一般競争入札（総合評価方式）","一般競争入札"&amp;CHAR(10)&amp;"（総合評価方式）","一般競争入札"))</f>
        <v/>
      </c>
      <c r="H51" s="18" t="str">
        <f>IF(A51="","",IF(VLOOKUP(A51,[7]令和3年度契約状況調査票!$E:$AR,14,FALSE)="他官署で調達手続きを実施のため","他官署で調達手続きを実施のため",IF(VLOOKUP(A51,[7]令和3年度契約状況調査票!$E:$AR,21,FALSE)="②同種の他の契約の予定価格を類推されるおそれがあるため公表しない","同種の他の契約の予定価格を類推されるおそれがあるため公表しない",IF(VLOOKUP(A51,[7]令和3年度契約状況調査票!$E:$AR,21,FALSE)="－","－",IF(VLOOKUP(A51,[7]令和3年度契約状況調査票!$E:$AR,7,FALSE)&lt;&gt;"",TEXT(VLOOKUP(A51,[7]令和3年度契約状況調査票!$E:$AR,14,FALSE),"#,##0円")&amp;CHAR(10)&amp;"(A)",VLOOKUP(A51,[7]令和3年度契約状況調査票!$E:$AR,14,FALSE))))))</f>
        <v/>
      </c>
      <c r="I51" s="18" t="str">
        <f>IF(A51="","",VLOOKUP(A51,[7]令和3年度契約状況調査票!$E:$AR,15,FALSE))</f>
        <v/>
      </c>
      <c r="J51" s="19" t="str">
        <f>IF(A51="","",IF(VLOOKUP(A51,[7]令和3年度契約状況調査票!$E:$AR,14,FALSE)="他官署で調達手続きを実施のため","－",IF(VLOOKUP(A51,[7]令和3年度契約状況調査票!$E:$AR,21,FALSE)="②同種の他の契約の予定価格を類推されるおそれがあるため公表しない","－",IF(VLOOKUP(A51,[7]令和3年度契約状況調査票!$E:$AR,21,FALSE)="－","－",IF(VLOOKUP(A51,[7]令和3年度契約状況調査票!$E:$AR,7,FALSE)&lt;&gt;"",TEXT(VLOOKUP(A51,[7]令和3年度契約状況調査票!$E:$AR,17,FALSE),"#.0%")&amp;CHAR(10)&amp;"(B/A×100)",VLOOKUP(A51,[7]令和3年度契約状況調査票!$E:$AR,17,FALSE))))))</f>
        <v/>
      </c>
      <c r="K51" s="20" t="str">
        <f>IF(A51="","",IF(VLOOKUP(A51,[7]令和3年度契約状況調査票!$E:$AR,27,FALSE)="①公益社団法人","公社",IF(VLOOKUP(A51,[7]令和3年度契約状況調査票!$E:$AR,27,FALSE)="②公益財団法人","公財","")))</f>
        <v/>
      </c>
      <c r="L51" s="20" t="str">
        <f>IF(A51="","",VLOOKUP(A51,[7]令和3年度契約状況調査票!$E:$AR,28,FALSE))</f>
        <v/>
      </c>
      <c r="M51" s="21" t="str">
        <f>IF(A51="","",IF(VLOOKUP(A51,[7]令和3年度契約状況調査票!$E:$AR,28,FALSE)="国所管",VLOOKUP(A51,[7]令和3年度契約状況調査票!$E:$AR,22,FALSE),""))</f>
        <v/>
      </c>
      <c r="N51" s="22" t="str">
        <f>IF(A51="","",IF(AND(P51="○",O51="分担契約/単価契約"),"単価契約"&amp;CHAR(10)&amp;"予定調達総額 "&amp;TEXT(VLOOKUP(A51,[7]令和3年度契約状況調査票!$E:$AR,16,FALSE),"#,##0円")&amp;"(B)"&amp;CHAR(10)&amp;"分担契約"&amp;CHAR(10)&amp;VLOOKUP(A51,[7]令和3年度契約状況調査票!$E:$AR,32,FALSE),IF(AND(P51="○",O51="分担契約"),"分担契約"&amp;CHAR(10)&amp;"契約総額 "&amp;TEXT(VLOOKUP(A51,[7]令和3年度契約状況調査票!$E:$AR,16,FALSE),"#,##0円")&amp;"(B)"&amp;CHAR(10)&amp;VLOOKUP(A51,[7]令和3年度契約状況調査票!$E:$AR,32,FALSE),(IF(O51="分担契約/単価契約","単価契約"&amp;CHAR(10)&amp;"予定調達総額 "&amp;TEXT(VLOOKUP(A51,[7]令和3年度契約状況調査票!$E:$AR,16,FALSE),"#,##0円")&amp;CHAR(10)&amp;"分担契約"&amp;CHAR(10)&amp;VLOOKUP(A51,[7]令和3年度契約状況調査票!$E:$AR,32,FALSE),IF(O51="分担契約","分担契約"&amp;CHAR(10)&amp;"契約総額 "&amp;TEXT(VLOOKUP(A51,[7]令和3年度契約状況調査票!$E:$AR,16,FALSE),"#,##0円")&amp;CHAR(10)&amp;VLOOKUP(A51,[7]令和3年度契約状況調査票!$E:$AR,32,FALSE),IF(O51="単価契約","単価契約"&amp;CHAR(10)&amp;"予定調達総額 "&amp;TEXT(VLOOKUP(A51,[7]令和3年度契約状況調査票!$E:$AR,16,FALSE),"#,##0円")&amp;CHAR(10)&amp;VLOOKUP(A51,[7]令和3年度契約状況調査票!$E:$AR,32,FALSE),VLOOKUP(A51,[7]令和3年度契約状況調査票!$E:$AR,32,FALSE))))))))</f>
        <v/>
      </c>
      <c r="O51" s="10" t="str">
        <f>IF(A51="","",VLOOKUP(A51,[7]令和3年度契約状況調査票!$E:$BY,53,FALSE))</f>
        <v/>
      </c>
      <c r="P51" s="10" t="str">
        <f>IF(A51="","",IF(VLOOKUP(A51,[7]令和3年度契約状況調査票!$E:$AR,14,FALSE)="他官署で調達手続きを実施のため","×",IF(VLOOKUP(A51,[7]令和3年度契約状況調査票!$E:$AR,21,FALSE)="②同種の他の契約の予定価格を類推されるおそれがあるため公表しない","×","○")))</f>
        <v/>
      </c>
    </row>
    <row r="52" spans="1:16" s="10" customFormat="1" ht="60" customHeight="1">
      <c r="A52" s="11" t="str">
        <f>IF(MAX([7]令和3年度契約状況調査票!E51:E296)&gt;=ROW()-5,ROW()-5,"")</f>
        <v/>
      </c>
      <c r="B52" s="12" t="str">
        <f>IF(A52="","",VLOOKUP(A52,[7]令和3年度契約状況調査票!$E:$AR,5,FALSE))</f>
        <v/>
      </c>
      <c r="C52" s="13" t="str">
        <f>IF(A52="","",VLOOKUP(A52,[7]令和3年度契約状況調査票!$E:$AR,6,FALSE))</f>
        <v/>
      </c>
      <c r="D52" s="14" t="str">
        <f>IF(A52="","",VLOOKUP(A52,[7]令和3年度契約状況調査票!$E:$AR,9,FALSE))</f>
        <v/>
      </c>
      <c r="E52" s="12" t="str">
        <f>IF(A52="","",VLOOKUP(A52,[7]令和3年度契約状況調査票!$E:$AR,10,FALSE))</f>
        <v/>
      </c>
      <c r="F52" s="15" t="str">
        <f>IF(A52="","",VLOOKUP(A52,[7]令和3年度契約状況調査票!$E:$AR,11,FALSE))</f>
        <v/>
      </c>
      <c r="G52" s="16" t="str">
        <f>IF(A52="","",IF(VLOOKUP(A52,[7]令和3年度契約状況調査票!$E:$AR,12,FALSE)="②一般競争入札（総合評価方式）","一般競争入札"&amp;CHAR(10)&amp;"（総合評価方式）","一般競争入札"))</f>
        <v/>
      </c>
      <c r="H52" s="18" t="str">
        <f>IF(A52="","",IF(VLOOKUP(A52,[7]令和3年度契約状況調査票!$E:$AR,14,FALSE)="他官署で調達手続きを実施のため","他官署で調達手続きを実施のため",IF(VLOOKUP(A52,[7]令和3年度契約状況調査票!$E:$AR,21,FALSE)="②同種の他の契約の予定価格を類推されるおそれがあるため公表しない","同種の他の契約の予定価格を類推されるおそれがあるため公表しない",IF(VLOOKUP(A52,[7]令和3年度契約状況調査票!$E:$AR,21,FALSE)="－","－",IF(VLOOKUP(A52,[7]令和3年度契約状況調査票!$E:$AR,7,FALSE)&lt;&gt;"",TEXT(VLOOKUP(A52,[7]令和3年度契約状況調査票!$E:$AR,14,FALSE),"#,##0円")&amp;CHAR(10)&amp;"(A)",VLOOKUP(A52,[7]令和3年度契約状況調査票!$E:$AR,14,FALSE))))))</f>
        <v/>
      </c>
      <c r="I52" s="18" t="str">
        <f>IF(A52="","",VLOOKUP(A52,[7]令和3年度契約状況調査票!$E:$AR,15,FALSE))</f>
        <v/>
      </c>
      <c r="J52" s="19" t="str">
        <f>IF(A52="","",IF(VLOOKUP(A52,[7]令和3年度契約状況調査票!$E:$AR,14,FALSE)="他官署で調達手続きを実施のため","－",IF(VLOOKUP(A52,[7]令和3年度契約状況調査票!$E:$AR,21,FALSE)="②同種の他の契約の予定価格を類推されるおそれがあるため公表しない","－",IF(VLOOKUP(A52,[7]令和3年度契約状況調査票!$E:$AR,21,FALSE)="－","－",IF(VLOOKUP(A52,[7]令和3年度契約状況調査票!$E:$AR,7,FALSE)&lt;&gt;"",TEXT(VLOOKUP(A52,[7]令和3年度契約状況調査票!$E:$AR,17,FALSE),"#.0%")&amp;CHAR(10)&amp;"(B/A×100)",VLOOKUP(A52,[7]令和3年度契約状況調査票!$E:$AR,17,FALSE))))))</f>
        <v/>
      </c>
      <c r="K52" s="20" t="str">
        <f>IF(A52="","",IF(VLOOKUP(A52,[7]令和3年度契約状況調査票!$E:$AR,27,FALSE)="①公益社団法人","公社",IF(VLOOKUP(A52,[7]令和3年度契約状況調査票!$E:$AR,27,FALSE)="②公益財団法人","公財","")))</f>
        <v/>
      </c>
      <c r="L52" s="20" t="str">
        <f>IF(A52="","",VLOOKUP(A52,[7]令和3年度契約状況調査票!$E:$AR,28,FALSE))</f>
        <v/>
      </c>
      <c r="M52" s="21" t="str">
        <f>IF(A52="","",IF(VLOOKUP(A52,[7]令和3年度契約状況調査票!$E:$AR,28,FALSE)="国所管",VLOOKUP(A52,[7]令和3年度契約状況調査票!$E:$AR,22,FALSE),""))</f>
        <v/>
      </c>
      <c r="N52" s="22" t="str">
        <f>IF(A52="","",IF(AND(P52="○",O52="分担契約/単価契約"),"単価契約"&amp;CHAR(10)&amp;"予定調達総額 "&amp;TEXT(VLOOKUP(A52,[7]令和3年度契約状況調査票!$E:$AR,16,FALSE),"#,##0円")&amp;"(B)"&amp;CHAR(10)&amp;"分担契約"&amp;CHAR(10)&amp;VLOOKUP(A52,[7]令和3年度契約状況調査票!$E:$AR,32,FALSE),IF(AND(P52="○",O52="分担契約"),"分担契約"&amp;CHAR(10)&amp;"契約総額 "&amp;TEXT(VLOOKUP(A52,[7]令和3年度契約状況調査票!$E:$AR,16,FALSE),"#,##0円")&amp;"(B)"&amp;CHAR(10)&amp;VLOOKUP(A52,[7]令和3年度契約状況調査票!$E:$AR,32,FALSE),(IF(O52="分担契約/単価契約","単価契約"&amp;CHAR(10)&amp;"予定調達総額 "&amp;TEXT(VLOOKUP(A52,[7]令和3年度契約状況調査票!$E:$AR,16,FALSE),"#,##0円")&amp;CHAR(10)&amp;"分担契約"&amp;CHAR(10)&amp;VLOOKUP(A52,[7]令和3年度契約状況調査票!$E:$AR,32,FALSE),IF(O52="分担契約","分担契約"&amp;CHAR(10)&amp;"契約総額 "&amp;TEXT(VLOOKUP(A52,[7]令和3年度契約状況調査票!$E:$AR,16,FALSE),"#,##0円")&amp;CHAR(10)&amp;VLOOKUP(A52,[7]令和3年度契約状況調査票!$E:$AR,32,FALSE),IF(O52="単価契約","単価契約"&amp;CHAR(10)&amp;"予定調達総額 "&amp;TEXT(VLOOKUP(A52,[7]令和3年度契約状況調査票!$E:$AR,16,FALSE),"#,##0円")&amp;CHAR(10)&amp;VLOOKUP(A52,[7]令和3年度契約状況調査票!$E:$AR,32,FALSE),VLOOKUP(A52,[7]令和3年度契約状況調査票!$E:$AR,32,FALSE))))))))</f>
        <v/>
      </c>
      <c r="O52" s="10" t="str">
        <f>IF(A52="","",VLOOKUP(A52,[7]令和3年度契約状況調査票!$E:$BY,53,FALSE))</f>
        <v/>
      </c>
      <c r="P52" s="10" t="str">
        <f>IF(A52="","",IF(VLOOKUP(A52,[7]令和3年度契約状況調査票!$E:$AR,14,FALSE)="他官署で調達手続きを実施のため","×",IF(VLOOKUP(A52,[7]令和3年度契約状況調査票!$E:$AR,21,FALSE)="②同種の他の契約の予定価格を類推されるおそれがあるため公表しない","×","○")))</f>
        <v/>
      </c>
    </row>
    <row r="53" spans="1:16" s="10" customFormat="1" ht="60" customHeight="1">
      <c r="A53" s="11" t="str">
        <f>IF(MAX([7]令和3年度契約状況調査票!E52:E297)&gt;=ROW()-5,ROW()-5,"")</f>
        <v/>
      </c>
      <c r="B53" s="12" t="str">
        <f>IF(A53="","",VLOOKUP(A53,[7]令和3年度契約状況調査票!$E:$AR,5,FALSE))</f>
        <v/>
      </c>
      <c r="C53" s="13" t="str">
        <f>IF(A53="","",VLOOKUP(A53,[7]令和3年度契約状況調査票!$E:$AR,6,FALSE))</f>
        <v/>
      </c>
      <c r="D53" s="14" t="str">
        <f>IF(A53="","",VLOOKUP(A53,[7]令和3年度契約状況調査票!$E:$AR,9,FALSE))</f>
        <v/>
      </c>
      <c r="E53" s="12" t="str">
        <f>IF(A53="","",VLOOKUP(A53,[7]令和3年度契約状況調査票!$E:$AR,10,FALSE))</f>
        <v/>
      </c>
      <c r="F53" s="15" t="str">
        <f>IF(A53="","",VLOOKUP(A53,[7]令和3年度契約状況調査票!$E:$AR,11,FALSE))</f>
        <v/>
      </c>
      <c r="G53" s="16" t="str">
        <f>IF(A53="","",IF(VLOOKUP(A53,[7]令和3年度契約状況調査票!$E:$AR,12,FALSE)="②一般競争入札（総合評価方式）","一般競争入札"&amp;CHAR(10)&amp;"（総合評価方式）","一般競争入札"))</f>
        <v/>
      </c>
      <c r="H53" s="18" t="str">
        <f>IF(A53="","",IF(VLOOKUP(A53,[7]令和3年度契約状況調査票!$E:$AR,14,FALSE)="他官署で調達手続きを実施のため","他官署で調達手続きを実施のため",IF(VLOOKUP(A53,[7]令和3年度契約状況調査票!$E:$AR,21,FALSE)="②同種の他の契約の予定価格を類推されるおそれがあるため公表しない","同種の他の契約の予定価格を類推されるおそれがあるため公表しない",IF(VLOOKUP(A53,[7]令和3年度契約状況調査票!$E:$AR,21,FALSE)="－","－",IF(VLOOKUP(A53,[7]令和3年度契約状況調査票!$E:$AR,7,FALSE)&lt;&gt;"",TEXT(VLOOKUP(A53,[7]令和3年度契約状況調査票!$E:$AR,14,FALSE),"#,##0円")&amp;CHAR(10)&amp;"(A)",VLOOKUP(A53,[7]令和3年度契約状況調査票!$E:$AR,14,FALSE))))))</f>
        <v/>
      </c>
      <c r="I53" s="18" t="str">
        <f>IF(A53="","",VLOOKUP(A53,[7]令和3年度契約状況調査票!$E:$AR,15,FALSE))</f>
        <v/>
      </c>
      <c r="J53" s="19" t="str">
        <f>IF(A53="","",IF(VLOOKUP(A53,[7]令和3年度契約状況調査票!$E:$AR,14,FALSE)="他官署で調達手続きを実施のため","－",IF(VLOOKUP(A53,[7]令和3年度契約状況調査票!$E:$AR,21,FALSE)="②同種の他の契約の予定価格を類推されるおそれがあるため公表しない","－",IF(VLOOKUP(A53,[7]令和3年度契約状況調査票!$E:$AR,21,FALSE)="－","－",IF(VLOOKUP(A53,[7]令和3年度契約状況調査票!$E:$AR,7,FALSE)&lt;&gt;"",TEXT(VLOOKUP(A53,[7]令和3年度契約状況調査票!$E:$AR,17,FALSE),"#.0%")&amp;CHAR(10)&amp;"(B/A×100)",VLOOKUP(A53,[7]令和3年度契約状況調査票!$E:$AR,17,FALSE))))))</f>
        <v/>
      </c>
      <c r="K53" s="20" t="str">
        <f>IF(A53="","",IF(VLOOKUP(A53,[7]令和3年度契約状況調査票!$E:$AR,27,FALSE)="①公益社団法人","公社",IF(VLOOKUP(A53,[7]令和3年度契約状況調査票!$E:$AR,27,FALSE)="②公益財団法人","公財","")))</f>
        <v/>
      </c>
      <c r="L53" s="20" t="str">
        <f>IF(A53="","",VLOOKUP(A53,[7]令和3年度契約状況調査票!$E:$AR,28,FALSE))</f>
        <v/>
      </c>
      <c r="M53" s="21" t="str">
        <f>IF(A53="","",IF(VLOOKUP(A53,[7]令和3年度契約状況調査票!$E:$AR,28,FALSE)="国所管",VLOOKUP(A53,[7]令和3年度契約状況調査票!$E:$AR,22,FALSE),""))</f>
        <v/>
      </c>
      <c r="N53" s="22" t="str">
        <f>IF(A53="","",IF(AND(P53="○",O53="分担契約/単価契約"),"単価契約"&amp;CHAR(10)&amp;"予定調達総額 "&amp;TEXT(VLOOKUP(A53,[7]令和3年度契約状況調査票!$E:$AR,16,FALSE),"#,##0円")&amp;"(B)"&amp;CHAR(10)&amp;"分担契約"&amp;CHAR(10)&amp;VLOOKUP(A53,[7]令和3年度契約状況調査票!$E:$AR,32,FALSE),IF(AND(P53="○",O53="分担契約"),"分担契約"&amp;CHAR(10)&amp;"契約総額 "&amp;TEXT(VLOOKUP(A53,[7]令和3年度契約状況調査票!$E:$AR,16,FALSE),"#,##0円")&amp;"(B)"&amp;CHAR(10)&amp;VLOOKUP(A53,[7]令和3年度契約状況調査票!$E:$AR,32,FALSE),(IF(O53="分担契約/単価契約","単価契約"&amp;CHAR(10)&amp;"予定調達総額 "&amp;TEXT(VLOOKUP(A53,[7]令和3年度契約状況調査票!$E:$AR,16,FALSE),"#,##0円")&amp;CHAR(10)&amp;"分担契約"&amp;CHAR(10)&amp;VLOOKUP(A53,[7]令和3年度契約状況調査票!$E:$AR,32,FALSE),IF(O53="分担契約","分担契約"&amp;CHAR(10)&amp;"契約総額 "&amp;TEXT(VLOOKUP(A53,[7]令和3年度契約状況調査票!$E:$AR,16,FALSE),"#,##0円")&amp;CHAR(10)&amp;VLOOKUP(A53,[7]令和3年度契約状況調査票!$E:$AR,32,FALSE),IF(O53="単価契約","単価契約"&amp;CHAR(10)&amp;"予定調達総額 "&amp;TEXT(VLOOKUP(A53,[7]令和3年度契約状況調査票!$E:$AR,16,FALSE),"#,##0円")&amp;CHAR(10)&amp;VLOOKUP(A53,[7]令和3年度契約状況調査票!$E:$AR,32,FALSE),VLOOKUP(A53,[7]令和3年度契約状況調査票!$E:$AR,32,FALSE))))))))</f>
        <v/>
      </c>
      <c r="O53" s="10" t="str">
        <f>IF(A53="","",VLOOKUP(A53,[7]令和3年度契約状況調査票!$E:$BY,53,FALSE))</f>
        <v/>
      </c>
      <c r="P53" s="10" t="str">
        <f>IF(A53="","",IF(VLOOKUP(A53,[7]令和3年度契約状況調査票!$E:$AR,14,FALSE)="他官署で調達手続きを実施のため","×",IF(VLOOKUP(A53,[7]令和3年度契約状況調査票!$E:$AR,21,FALSE)="②同種の他の契約の予定価格を類推されるおそれがあるため公表しない","×","○")))</f>
        <v/>
      </c>
    </row>
    <row r="54" spans="1:16" s="10" customFormat="1" ht="60" customHeight="1">
      <c r="A54" s="11" t="str">
        <f>IF(MAX([7]令和3年度契約状況調査票!E53:E298)&gt;=ROW()-5,ROW()-5,"")</f>
        <v/>
      </c>
      <c r="B54" s="12" t="str">
        <f>IF(A54="","",VLOOKUP(A54,[7]令和3年度契約状況調査票!$E:$AR,5,FALSE))</f>
        <v/>
      </c>
      <c r="C54" s="13" t="str">
        <f>IF(A54="","",VLOOKUP(A54,[7]令和3年度契約状況調査票!$E:$AR,6,FALSE))</f>
        <v/>
      </c>
      <c r="D54" s="14" t="str">
        <f>IF(A54="","",VLOOKUP(A54,[7]令和3年度契約状況調査票!$E:$AR,9,FALSE))</f>
        <v/>
      </c>
      <c r="E54" s="12" t="str">
        <f>IF(A54="","",VLOOKUP(A54,[7]令和3年度契約状況調査票!$E:$AR,10,FALSE))</f>
        <v/>
      </c>
      <c r="F54" s="15" t="str">
        <f>IF(A54="","",VLOOKUP(A54,[7]令和3年度契約状況調査票!$E:$AR,11,FALSE))</f>
        <v/>
      </c>
      <c r="G54" s="16" t="str">
        <f>IF(A54="","",IF(VLOOKUP(A54,[7]令和3年度契約状況調査票!$E:$AR,12,FALSE)="②一般競争入札（総合評価方式）","一般競争入札"&amp;CHAR(10)&amp;"（総合評価方式）","一般競争入札"))</f>
        <v/>
      </c>
      <c r="H54" s="18" t="str">
        <f>IF(A54="","",IF(VLOOKUP(A54,[7]令和3年度契約状況調査票!$E:$AR,14,FALSE)="他官署で調達手続きを実施のため","他官署で調達手続きを実施のため",IF(VLOOKUP(A54,[7]令和3年度契約状況調査票!$E:$AR,21,FALSE)="②同種の他の契約の予定価格を類推されるおそれがあるため公表しない","同種の他の契約の予定価格を類推されるおそれがあるため公表しない",IF(VLOOKUP(A54,[7]令和3年度契約状況調査票!$E:$AR,21,FALSE)="－","－",IF(VLOOKUP(A54,[7]令和3年度契約状況調査票!$E:$AR,7,FALSE)&lt;&gt;"",TEXT(VLOOKUP(A54,[7]令和3年度契約状況調査票!$E:$AR,14,FALSE),"#,##0円")&amp;CHAR(10)&amp;"(A)",VLOOKUP(A54,[7]令和3年度契約状況調査票!$E:$AR,14,FALSE))))))</f>
        <v/>
      </c>
      <c r="I54" s="18" t="str">
        <f>IF(A54="","",VLOOKUP(A54,[7]令和3年度契約状況調査票!$E:$AR,15,FALSE))</f>
        <v/>
      </c>
      <c r="J54" s="19" t="str">
        <f>IF(A54="","",IF(VLOOKUP(A54,[7]令和3年度契約状況調査票!$E:$AR,14,FALSE)="他官署で調達手続きを実施のため","－",IF(VLOOKUP(A54,[7]令和3年度契約状況調査票!$E:$AR,21,FALSE)="②同種の他の契約の予定価格を類推されるおそれがあるため公表しない","－",IF(VLOOKUP(A54,[7]令和3年度契約状況調査票!$E:$AR,21,FALSE)="－","－",IF(VLOOKUP(A54,[7]令和3年度契約状況調査票!$E:$AR,7,FALSE)&lt;&gt;"",TEXT(VLOOKUP(A54,[7]令和3年度契約状況調査票!$E:$AR,17,FALSE),"#.0%")&amp;CHAR(10)&amp;"(B/A×100)",VLOOKUP(A54,[7]令和3年度契約状況調査票!$E:$AR,17,FALSE))))))</f>
        <v/>
      </c>
      <c r="K54" s="20" t="str">
        <f>IF(A54="","",IF(VLOOKUP(A54,[7]令和3年度契約状況調査票!$E:$AR,27,FALSE)="①公益社団法人","公社",IF(VLOOKUP(A54,[7]令和3年度契約状況調査票!$E:$AR,27,FALSE)="②公益財団法人","公財","")))</f>
        <v/>
      </c>
      <c r="L54" s="20" t="str">
        <f>IF(A54="","",VLOOKUP(A54,[7]令和3年度契約状況調査票!$E:$AR,28,FALSE))</f>
        <v/>
      </c>
      <c r="M54" s="21" t="str">
        <f>IF(A54="","",IF(VLOOKUP(A54,[7]令和3年度契約状況調査票!$E:$AR,28,FALSE)="国所管",VLOOKUP(A54,[7]令和3年度契約状況調査票!$E:$AR,22,FALSE),""))</f>
        <v/>
      </c>
      <c r="N54" s="22" t="str">
        <f>IF(A54="","",IF(AND(P54="○",O54="分担契約/単価契約"),"単価契約"&amp;CHAR(10)&amp;"予定調達総額 "&amp;TEXT(VLOOKUP(A54,[7]令和3年度契約状況調査票!$E:$AR,16,FALSE),"#,##0円")&amp;"(B)"&amp;CHAR(10)&amp;"分担契約"&amp;CHAR(10)&amp;VLOOKUP(A54,[7]令和3年度契約状況調査票!$E:$AR,32,FALSE),IF(AND(P54="○",O54="分担契約"),"分担契約"&amp;CHAR(10)&amp;"契約総額 "&amp;TEXT(VLOOKUP(A54,[7]令和3年度契約状況調査票!$E:$AR,16,FALSE),"#,##0円")&amp;"(B)"&amp;CHAR(10)&amp;VLOOKUP(A54,[7]令和3年度契約状況調査票!$E:$AR,32,FALSE),(IF(O54="分担契約/単価契約","単価契約"&amp;CHAR(10)&amp;"予定調達総額 "&amp;TEXT(VLOOKUP(A54,[7]令和3年度契約状況調査票!$E:$AR,16,FALSE),"#,##0円")&amp;CHAR(10)&amp;"分担契約"&amp;CHAR(10)&amp;VLOOKUP(A54,[7]令和3年度契約状況調査票!$E:$AR,32,FALSE),IF(O54="分担契約","分担契約"&amp;CHAR(10)&amp;"契約総額 "&amp;TEXT(VLOOKUP(A54,[7]令和3年度契約状況調査票!$E:$AR,16,FALSE),"#,##0円")&amp;CHAR(10)&amp;VLOOKUP(A54,[7]令和3年度契約状況調査票!$E:$AR,32,FALSE),IF(O54="単価契約","単価契約"&amp;CHAR(10)&amp;"予定調達総額 "&amp;TEXT(VLOOKUP(A54,[7]令和3年度契約状況調査票!$E:$AR,16,FALSE),"#,##0円")&amp;CHAR(10)&amp;VLOOKUP(A54,[7]令和3年度契約状況調査票!$E:$AR,32,FALSE),VLOOKUP(A54,[7]令和3年度契約状況調査票!$E:$AR,32,FALSE))))))))</f>
        <v/>
      </c>
      <c r="O54" s="10" t="str">
        <f>IF(A54="","",VLOOKUP(A54,[7]令和3年度契約状況調査票!$E:$BY,53,FALSE))</f>
        <v/>
      </c>
      <c r="P54" s="10" t="str">
        <f>IF(A54="","",IF(VLOOKUP(A54,[7]令和3年度契約状況調査票!$E:$AR,14,FALSE)="他官署で調達手続きを実施のため","×",IF(VLOOKUP(A54,[7]令和3年度契約状況調査票!$E:$AR,21,FALSE)="②同種の他の契約の予定価格を類推されるおそれがあるため公表しない","×","○")))</f>
        <v/>
      </c>
    </row>
    <row r="55" spans="1:16" s="10" customFormat="1" ht="60" customHeight="1">
      <c r="A55" s="11" t="str">
        <f>IF(MAX([7]令和3年度契約状況調査票!E54:E299)&gt;=ROW()-5,ROW()-5,"")</f>
        <v/>
      </c>
      <c r="B55" s="12" t="str">
        <f>IF(A55="","",VLOOKUP(A55,[7]令和3年度契約状況調査票!$E:$AR,5,FALSE))</f>
        <v/>
      </c>
      <c r="C55" s="13" t="str">
        <f>IF(A55="","",VLOOKUP(A55,[7]令和3年度契約状況調査票!$E:$AR,6,FALSE))</f>
        <v/>
      </c>
      <c r="D55" s="14" t="str">
        <f>IF(A55="","",VLOOKUP(A55,[7]令和3年度契約状況調査票!$E:$AR,9,FALSE))</f>
        <v/>
      </c>
      <c r="E55" s="12" t="str">
        <f>IF(A55="","",VLOOKUP(A55,[7]令和3年度契約状況調査票!$E:$AR,10,FALSE))</f>
        <v/>
      </c>
      <c r="F55" s="15" t="str">
        <f>IF(A55="","",VLOOKUP(A55,[7]令和3年度契約状況調査票!$E:$AR,11,FALSE))</f>
        <v/>
      </c>
      <c r="G55" s="16" t="str">
        <f>IF(A55="","",IF(VLOOKUP(A55,[7]令和3年度契約状況調査票!$E:$AR,12,FALSE)="②一般競争入札（総合評価方式）","一般競争入札"&amp;CHAR(10)&amp;"（総合評価方式）","一般競争入札"))</f>
        <v/>
      </c>
      <c r="H55" s="18" t="str">
        <f>IF(A55="","",IF(VLOOKUP(A55,[7]令和3年度契約状況調査票!$E:$AR,14,FALSE)="他官署で調達手続きを実施のため","他官署で調達手続きを実施のため",IF(VLOOKUP(A55,[7]令和3年度契約状況調査票!$E:$AR,21,FALSE)="②同種の他の契約の予定価格を類推されるおそれがあるため公表しない","同種の他の契約の予定価格を類推されるおそれがあるため公表しない",IF(VLOOKUP(A55,[7]令和3年度契約状況調査票!$E:$AR,21,FALSE)="－","－",IF(VLOOKUP(A55,[7]令和3年度契約状況調査票!$E:$AR,7,FALSE)&lt;&gt;"",TEXT(VLOOKUP(A55,[7]令和3年度契約状況調査票!$E:$AR,14,FALSE),"#,##0円")&amp;CHAR(10)&amp;"(A)",VLOOKUP(A55,[7]令和3年度契約状況調査票!$E:$AR,14,FALSE))))))</f>
        <v/>
      </c>
      <c r="I55" s="18" t="str">
        <f>IF(A55="","",VLOOKUP(A55,[7]令和3年度契約状況調査票!$E:$AR,15,FALSE))</f>
        <v/>
      </c>
      <c r="J55" s="19" t="str">
        <f>IF(A55="","",IF(VLOOKUP(A55,[7]令和3年度契約状況調査票!$E:$AR,14,FALSE)="他官署で調達手続きを実施のため","－",IF(VLOOKUP(A55,[7]令和3年度契約状況調査票!$E:$AR,21,FALSE)="②同種の他の契約の予定価格を類推されるおそれがあるため公表しない","－",IF(VLOOKUP(A55,[7]令和3年度契約状況調査票!$E:$AR,21,FALSE)="－","－",IF(VLOOKUP(A55,[7]令和3年度契約状況調査票!$E:$AR,7,FALSE)&lt;&gt;"",TEXT(VLOOKUP(A55,[7]令和3年度契約状況調査票!$E:$AR,17,FALSE),"#.0%")&amp;CHAR(10)&amp;"(B/A×100)",VLOOKUP(A55,[7]令和3年度契約状況調査票!$E:$AR,17,FALSE))))))</f>
        <v/>
      </c>
      <c r="K55" s="20" t="str">
        <f>IF(A55="","",IF(VLOOKUP(A55,[7]令和3年度契約状況調査票!$E:$AR,27,FALSE)="①公益社団法人","公社",IF(VLOOKUP(A55,[7]令和3年度契約状況調査票!$E:$AR,27,FALSE)="②公益財団法人","公財","")))</f>
        <v/>
      </c>
      <c r="L55" s="20" t="str">
        <f>IF(A55="","",VLOOKUP(A55,[7]令和3年度契約状況調査票!$E:$AR,28,FALSE))</f>
        <v/>
      </c>
      <c r="M55" s="21" t="str">
        <f>IF(A55="","",IF(VLOOKUP(A55,[7]令和3年度契約状況調査票!$E:$AR,28,FALSE)="国所管",VLOOKUP(A55,[7]令和3年度契約状況調査票!$E:$AR,22,FALSE),""))</f>
        <v/>
      </c>
      <c r="N55" s="22" t="str">
        <f>IF(A55="","",IF(AND(P55="○",O55="分担契約/単価契約"),"単価契約"&amp;CHAR(10)&amp;"予定調達総額 "&amp;TEXT(VLOOKUP(A55,[7]令和3年度契約状況調査票!$E:$AR,16,FALSE),"#,##0円")&amp;"(B)"&amp;CHAR(10)&amp;"分担契約"&amp;CHAR(10)&amp;VLOOKUP(A55,[7]令和3年度契約状況調査票!$E:$AR,32,FALSE),IF(AND(P55="○",O55="分担契約"),"分担契約"&amp;CHAR(10)&amp;"契約総額 "&amp;TEXT(VLOOKUP(A55,[7]令和3年度契約状況調査票!$E:$AR,16,FALSE),"#,##0円")&amp;"(B)"&amp;CHAR(10)&amp;VLOOKUP(A55,[7]令和3年度契約状況調査票!$E:$AR,32,FALSE),(IF(O55="分担契約/単価契約","単価契約"&amp;CHAR(10)&amp;"予定調達総額 "&amp;TEXT(VLOOKUP(A55,[7]令和3年度契約状況調査票!$E:$AR,16,FALSE),"#,##0円")&amp;CHAR(10)&amp;"分担契約"&amp;CHAR(10)&amp;VLOOKUP(A55,[7]令和3年度契約状況調査票!$E:$AR,32,FALSE),IF(O55="分担契約","分担契約"&amp;CHAR(10)&amp;"契約総額 "&amp;TEXT(VLOOKUP(A55,[7]令和3年度契約状況調査票!$E:$AR,16,FALSE),"#,##0円")&amp;CHAR(10)&amp;VLOOKUP(A55,[7]令和3年度契約状況調査票!$E:$AR,32,FALSE),IF(O55="単価契約","単価契約"&amp;CHAR(10)&amp;"予定調達総額 "&amp;TEXT(VLOOKUP(A55,[7]令和3年度契約状況調査票!$E:$AR,16,FALSE),"#,##0円")&amp;CHAR(10)&amp;VLOOKUP(A55,[7]令和3年度契約状況調査票!$E:$AR,32,FALSE),VLOOKUP(A55,[7]令和3年度契約状況調査票!$E:$AR,32,FALSE))))))))</f>
        <v/>
      </c>
      <c r="O55" s="10" t="str">
        <f>IF(A55="","",VLOOKUP(A55,[7]令和3年度契約状況調査票!$E:$BY,53,FALSE))</f>
        <v/>
      </c>
      <c r="P55" s="10" t="str">
        <f>IF(A55="","",IF(VLOOKUP(A55,[7]令和3年度契約状況調査票!$E:$AR,14,FALSE)="他官署で調達手続きを実施のため","×",IF(VLOOKUP(A55,[7]令和3年度契約状況調査票!$E:$AR,21,FALSE)="②同種の他の契約の予定価格を類推されるおそれがあるため公表しない","×","○")))</f>
        <v/>
      </c>
    </row>
    <row r="56" spans="1:16" s="10" customFormat="1" ht="60" customHeight="1">
      <c r="A56" s="11" t="str">
        <f>IF(MAX([7]令和3年度契約状況調査票!E55:E300)&gt;=ROW()-5,ROW()-5,"")</f>
        <v/>
      </c>
      <c r="B56" s="12" t="str">
        <f>IF(A56="","",VLOOKUP(A56,[7]令和3年度契約状況調査票!$E:$AR,5,FALSE))</f>
        <v/>
      </c>
      <c r="C56" s="13" t="str">
        <f>IF(A56="","",VLOOKUP(A56,[7]令和3年度契約状況調査票!$E:$AR,6,FALSE))</f>
        <v/>
      </c>
      <c r="D56" s="14" t="str">
        <f>IF(A56="","",VLOOKUP(A56,[7]令和3年度契約状況調査票!$E:$AR,9,FALSE))</f>
        <v/>
      </c>
      <c r="E56" s="12" t="str">
        <f>IF(A56="","",VLOOKUP(A56,[7]令和3年度契約状況調査票!$E:$AR,10,FALSE))</f>
        <v/>
      </c>
      <c r="F56" s="15" t="str">
        <f>IF(A56="","",VLOOKUP(A56,[7]令和3年度契約状況調査票!$E:$AR,11,FALSE))</f>
        <v/>
      </c>
      <c r="G56" s="16" t="str">
        <f>IF(A56="","",IF(VLOOKUP(A56,[7]令和3年度契約状況調査票!$E:$AR,12,FALSE)="②一般競争入札（総合評価方式）","一般競争入札"&amp;CHAR(10)&amp;"（総合評価方式）","一般競争入札"))</f>
        <v/>
      </c>
      <c r="H56" s="18" t="str">
        <f>IF(A56="","",IF(VLOOKUP(A56,[7]令和3年度契約状況調査票!$E:$AR,14,FALSE)="他官署で調達手続きを実施のため","他官署で調達手続きを実施のため",IF(VLOOKUP(A56,[7]令和3年度契約状況調査票!$E:$AR,21,FALSE)="②同種の他の契約の予定価格を類推されるおそれがあるため公表しない","同種の他の契約の予定価格を類推されるおそれがあるため公表しない",IF(VLOOKUP(A56,[7]令和3年度契約状況調査票!$E:$AR,21,FALSE)="－","－",IF(VLOOKUP(A56,[7]令和3年度契約状況調査票!$E:$AR,7,FALSE)&lt;&gt;"",TEXT(VLOOKUP(A56,[7]令和3年度契約状況調査票!$E:$AR,14,FALSE),"#,##0円")&amp;CHAR(10)&amp;"(A)",VLOOKUP(A56,[7]令和3年度契約状況調査票!$E:$AR,14,FALSE))))))</f>
        <v/>
      </c>
      <c r="I56" s="18" t="str">
        <f>IF(A56="","",VLOOKUP(A56,[7]令和3年度契約状況調査票!$E:$AR,15,FALSE))</f>
        <v/>
      </c>
      <c r="J56" s="19" t="str">
        <f>IF(A56="","",IF(VLOOKUP(A56,[7]令和3年度契約状況調査票!$E:$AR,14,FALSE)="他官署で調達手続きを実施のため","－",IF(VLOOKUP(A56,[7]令和3年度契約状況調査票!$E:$AR,21,FALSE)="②同種の他の契約の予定価格を類推されるおそれがあるため公表しない","－",IF(VLOOKUP(A56,[7]令和3年度契約状況調査票!$E:$AR,21,FALSE)="－","－",IF(VLOOKUP(A56,[7]令和3年度契約状況調査票!$E:$AR,7,FALSE)&lt;&gt;"",TEXT(VLOOKUP(A56,[7]令和3年度契約状況調査票!$E:$AR,17,FALSE),"#.0%")&amp;CHAR(10)&amp;"(B/A×100)",VLOOKUP(A56,[7]令和3年度契約状況調査票!$E:$AR,17,FALSE))))))</f>
        <v/>
      </c>
      <c r="K56" s="20" t="str">
        <f>IF(A56="","",IF(VLOOKUP(A56,[7]令和3年度契約状況調査票!$E:$AR,27,FALSE)="①公益社団法人","公社",IF(VLOOKUP(A56,[7]令和3年度契約状況調査票!$E:$AR,27,FALSE)="②公益財団法人","公財","")))</f>
        <v/>
      </c>
      <c r="L56" s="20" t="str">
        <f>IF(A56="","",VLOOKUP(A56,[7]令和3年度契約状況調査票!$E:$AR,28,FALSE))</f>
        <v/>
      </c>
      <c r="M56" s="21" t="str">
        <f>IF(A56="","",IF(VLOOKUP(A56,[7]令和3年度契約状況調査票!$E:$AR,28,FALSE)="国所管",VLOOKUP(A56,[7]令和3年度契約状況調査票!$E:$AR,22,FALSE),""))</f>
        <v/>
      </c>
      <c r="N56" s="22" t="str">
        <f>IF(A56="","",IF(AND(P56="○",O56="分担契約/単価契約"),"単価契約"&amp;CHAR(10)&amp;"予定調達総額 "&amp;TEXT(VLOOKUP(A56,[7]令和3年度契約状況調査票!$E:$AR,16,FALSE),"#,##0円")&amp;"(B)"&amp;CHAR(10)&amp;"分担契約"&amp;CHAR(10)&amp;VLOOKUP(A56,[7]令和3年度契約状況調査票!$E:$AR,32,FALSE),IF(AND(P56="○",O56="分担契約"),"分担契約"&amp;CHAR(10)&amp;"契約総額 "&amp;TEXT(VLOOKUP(A56,[7]令和3年度契約状況調査票!$E:$AR,16,FALSE),"#,##0円")&amp;"(B)"&amp;CHAR(10)&amp;VLOOKUP(A56,[7]令和3年度契約状況調査票!$E:$AR,32,FALSE),(IF(O56="分担契約/単価契約","単価契約"&amp;CHAR(10)&amp;"予定調達総額 "&amp;TEXT(VLOOKUP(A56,[7]令和3年度契約状況調査票!$E:$AR,16,FALSE),"#,##0円")&amp;CHAR(10)&amp;"分担契約"&amp;CHAR(10)&amp;VLOOKUP(A56,[7]令和3年度契約状況調査票!$E:$AR,32,FALSE),IF(O56="分担契約","分担契約"&amp;CHAR(10)&amp;"契約総額 "&amp;TEXT(VLOOKUP(A56,[7]令和3年度契約状況調査票!$E:$AR,16,FALSE),"#,##0円")&amp;CHAR(10)&amp;VLOOKUP(A56,[7]令和3年度契約状況調査票!$E:$AR,32,FALSE),IF(O56="単価契約","単価契約"&amp;CHAR(10)&amp;"予定調達総額 "&amp;TEXT(VLOOKUP(A56,[7]令和3年度契約状況調査票!$E:$AR,16,FALSE),"#,##0円")&amp;CHAR(10)&amp;VLOOKUP(A56,[7]令和3年度契約状況調査票!$E:$AR,32,FALSE),VLOOKUP(A56,[7]令和3年度契約状況調査票!$E:$AR,32,FALSE))))))))</f>
        <v/>
      </c>
      <c r="O56" s="10" t="str">
        <f>IF(A56="","",VLOOKUP(A56,[7]令和3年度契約状況調査票!$E:$BY,53,FALSE))</f>
        <v/>
      </c>
      <c r="P56" s="10" t="str">
        <f>IF(A56="","",IF(VLOOKUP(A56,[7]令和3年度契約状況調査票!$E:$AR,14,FALSE)="他官署で調達手続きを実施のため","×",IF(VLOOKUP(A56,[7]令和3年度契約状況調査票!$E:$AR,21,FALSE)="②同種の他の契約の予定価格を類推されるおそれがあるため公表しない","×","○")))</f>
        <v/>
      </c>
    </row>
    <row r="57" spans="1:16" s="10" customFormat="1" ht="60" customHeight="1">
      <c r="A57" s="11" t="str">
        <f>IF(MAX([7]令和3年度契約状況調査票!E56:E301)&gt;=ROW()-5,ROW()-5,"")</f>
        <v/>
      </c>
      <c r="B57" s="12" t="str">
        <f>IF(A57="","",VLOOKUP(A57,[7]令和3年度契約状況調査票!$E:$AR,5,FALSE))</f>
        <v/>
      </c>
      <c r="C57" s="13" t="str">
        <f>IF(A57="","",VLOOKUP(A57,[7]令和3年度契約状況調査票!$E:$AR,6,FALSE))</f>
        <v/>
      </c>
      <c r="D57" s="14" t="str">
        <f>IF(A57="","",VLOOKUP(A57,[7]令和3年度契約状況調査票!$E:$AR,9,FALSE))</f>
        <v/>
      </c>
      <c r="E57" s="12" t="str">
        <f>IF(A57="","",VLOOKUP(A57,[7]令和3年度契約状況調査票!$E:$AR,10,FALSE))</f>
        <v/>
      </c>
      <c r="F57" s="15" t="str">
        <f>IF(A57="","",VLOOKUP(A57,[7]令和3年度契約状況調査票!$E:$AR,11,FALSE))</f>
        <v/>
      </c>
      <c r="G57" s="16" t="str">
        <f>IF(A57="","",IF(VLOOKUP(A57,[7]令和3年度契約状況調査票!$E:$AR,12,FALSE)="②一般競争入札（総合評価方式）","一般競争入札"&amp;CHAR(10)&amp;"（総合評価方式）","一般競争入札"))</f>
        <v/>
      </c>
      <c r="H57" s="18" t="str">
        <f>IF(A57="","",IF(VLOOKUP(A57,[7]令和3年度契約状況調査票!$E:$AR,14,FALSE)="他官署で調達手続きを実施のため","他官署で調達手続きを実施のため",IF(VLOOKUP(A57,[7]令和3年度契約状況調査票!$E:$AR,21,FALSE)="②同種の他の契約の予定価格を類推されるおそれがあるため公表しない","同種の他の契約の予定価格を類推されるおそれがあるため公表しない",IF(VLOOKUP(A57,[7]令和3年度契約状況調査票!$E:$AR,21,FALSE)="－","－",IF(VLOOKUP(A57,[7]令和3年度契約状況調査票!$E:$AR,7,FALSE)&lt;&gt;"",TEXT(VLOOKUP(A57,[7]令和3年度契約状況調査票!$E:$AR,14,FALSE),"#,##0円")&amp;CHAR(10)&amp;"(A)",VLOOKUP(A57,[7]令和3年度契約状況調査票!$E:$AR,14,FALSE))))))</f>
        <v/>
      </c>
      <c r="I57" s="18" t="str">
        <f>IF(A57="","",VLOOKUP(A57,[7]令和3年度契約状況調査票!$E:$AR,15,FALSE))</f>
        <v/>
      </c>
      <c r="J57" s="19" t="str">
        <f>IF(A57="","",IF(VLOOKUP(A57,[7]令和3年度契約状況調査票!$E:$AR,14,FALSE)="他官署で調達手続きを実施のため","－",IF(VLOOKUP(A57,[7]令和3年度契約状況調査票!$E:$AR,21,FALSE)="②同種の他の契約の予定価格を類推されるおそれがあるため公表しない","－",IF(VLOOKUP(A57,[7]令和3年度契約状況調査票!$E:$AR,21,FALSE)="－","－",IF(VLOOKUP(A57,[7]令和3年度契約状況調査票!$E:$AR,7,FALSE)&lt;&gt;"",TEXT(VLOOKUP(A57,[7]令和3年度契約状況調査票!$E:$AR,17,FALSE),"#.0%")&amp;CHAR(10)&amp;"(B/A×100)",VLOOKUP(A57,[7]令和3年度契約状況調査票!$E:$AR,17,FALSE))))))</f>
        <v/>
      </c>
      <c r="K57" s="20" t="str">
        <f>IF(A57="","",IF(VLOOKUP(A57,[7]令和3年度契約状況調査票!$E:$AR,27,FALSE)="①公益社団法人","公社",IF(VLOOKUP(A57,[7]令和3年度契約状況調査票!$E:$AR,27,FALSE)="②公益財団法人","公財","")))</f>
        <v/>
      </c>
      <c r="L57" s="20" t="str">
        <f>IF(A57="","",VLOOKUP(A57,[7]令和3年度契約状況調査票!$E:$AR,28,FALSE))</f>
        <v/>
      </c>
      <c r="M57" s="21" t="str">
        <f>IF(A57="","",IF(VLOOKUP(A57,[7]令和3年度契約状況調査票!$E:$AR,28,FALSE)="国所管",VLOOKUP(A57,[7]令和3年度契約状況調査票!$E:$AR,22,FALSE),""))</f>
        <v/>
      </c>
      <c r="N57" s="22" t="str">
        <f>IF(A57="","",IF(AND(P57="○",O57="分担契約/単価契約"),"単価契約"&amp;CHAR(10)&amp;"予定調達総額 "&amp;TEXT(VLOOKUP(A57,[7]令和3年度契約状況調査票!$E:$AR,16,FALSE),"#,##0円")&amp;"(B)"&amp;CHAR(10)&amp;"分担契約"&amp;CHAR(10)&amp;VLOOKUP(A57,[7]令和3年度契約状況調査票!$E:$AR,32,FALSE),IF(AND(P57="○",O57="分担契約"),"分担契約"&amp;CHAR(10)&amp;"契約総額 "&amp;TEXT(VLOOKUP(A57,[7]令和3年度契約状況調査票!$E:$AR,16,FALSE),"#,##0円")&amp;"(B)"&amp;CHAR(10)&amp;VLOOKUP(A57,[7]令和3年度契約状況調査票!$E:$AR,32,FALSE),(IF(O57="分担契約/単価契約","単価契約"&amp;CHAR(10)&amp;"予定調達総額 "&amp;TEXT(VLOOKUP(A57,[7]令和3年度契約状況調査票!$E:$AR,16,FALSE),"#,##0円")&amp;CHAR(10)&amp;"分担契約"&amp;CHAR(10)&amp;VLOOKUP(A57,[7]令和3年度契約状況調査票!$E:$AR,32,FALSE),IF(O57="分担契約","分担契約"&amp;CHAR(10)&amp;"契約総額 "&amp;TEXT(VLOOKUP(A57,[7]令和3年度契約状況調査票!$E:$AR,16,FALSE),"#,##0円")&amp;CHAR(10)&amp;VLOOKUP(A57,[7]令和3年度契約状況調査票!$E:$AR,32,FALSE),IF(O57="単価契約","単価契約"&amp;CHAR(10)&amp;"予定調達総額 "&amp;TEXT(VLOOKUP(A57,[7]令和3年度契約状況調査票!$E:$AR,16,FALSE),"#,##0円")&amp;CHAR(10)&amp;VLOOKUP(A57,[7]令和3年度契約状況調査票!$E:$AR,32,FALSE),VLOOKUP(A57,[7]令和3年度契約状況調査票!$E:$AR,32,FALSE))))))))</f>
        <v/>
      </c>
      <c r="O57" s="10" t="str">
        <f>IF(A57="","",VLOOKUP(A57,[7]令和3年度契約状況調査票!$E:$BY,53,FALSE))</f>
        <v/>
      </c>
      <c r="P57" s="10" t="str">
        <f>IF(A57="","",IF(VLOOKUP(A57,[7]令和3年度契約状況調査票!$E:$AR,14,FALSE)="他官署で調達手続きを実施のため","×",IF(VLOOKUP(A57,[7]令和3年度契約状況調査票!$E:$AR,21,FALSE)="②同種の他の契約の予定価格を類推されるおそれがあるため公表しない","×","○")))</f>
        <v/>
      </c>
    </row>
    <row r="58" spans="1:16" s="10" customFormat="1" ht="60" customHeight="1">
      <c r="A58" s="11" t="str">
        <f>IF(MAX([7]令和3年度契約状況調査票!E57:E302)&gt;=ROW()-5,ROW()-5,"")</f>
        <v/>
      </c>
      <c r="B58" s="12" t="str">
        <f>IF(A58="","",VLOOKUP(A58,[7]令和3年度契約状況調査票!$E:$AR,5,FALSE))</f>
        <v/>
      </c>
      <c r="C58" s="13" t="str">
        <f>IF(A58="","",VLOOKUP(A58,[7]令和3年度契約状況調査票!$E:$AR,6,FALSE))</f>
        <v/>
      </c>
      <c r="D58" s="14" t="str">
        <f>IF(A58="","",VLOOKUP(A58,[7]令和3年度契約状況調査票!$E:$AR,9,FALSE))</f>
        <v/>
      </c>
      <c r="E58" s="12" t="str">
        <f>IF(A58="","",VLOOKUP(A58,[7]令和3年度契約状況調査票!$E:$AR,10,FALSE))</f>
        <v/>
      </c>
      <c r="F58" s="15" t="str">
        <f>IF(A58="","",VLOOKUP(A58,[7]令和3年度契約状況調査票!$E:$AR,11,FALSE))</f>
        <v/>
      </c>
      <c r="G58" s="16" t="str">
        <f>IF(A58="","",IF(VLOOKUP(A58,[7]令和3年度契約状況調査票!$E:$AR,12,FALSE)="②一般競争入札（総合評価方式）","一般競争入札"&amp;CHAR(10)&amp;"（総合評価方式）","一般競争入札"))</f>
        <v/>
      </c>
      <c r="H58" s="18" t="str">
        <f>IF(A58="","",IF(VLOOKUP(A58,[7]令和3年度契約状況調査票!$E:$AR,14,FALSE)="他官署で調達手続きを実施のため","他官署で調達手続きを実施のため",IF(VLOOKUP(A58,[7]令和3年度契約状況調査票!$E:$AR,21,FALSE)="②同種の他の契約の予定価格を類推されるおそれがあるため公表しない","同種の他の契約の予定価格を類推されるおそれがあるため公表しない",IF(VLOOKUP(A58,[7]令和3年度契約状況調査票!$E:$AR,21,FALSE)="－","－",IF(VLOOKUP(A58,[7]令和3年度契約状況調査票!$E:$AR,7,FALSE)&lt;&gt;"",TEXT(VLOOKUP(A58,[7]令和3年度契約状況調査票!$E:$AR,14,FALSE),"#,##0円")&amp;CHAR(10)&amp;"(A)",VLOOKUP(A58,[7]令和3年度契約状況調査票!$E:$AR,14,FALSE))))))</f>
        <v/>
      </c>
      <c r="I58" s="18" t="str">
        <f>IF(A58="","",VLOOKUP(A58,[7]令和3年度契約状況調査票!$E:$AR,15,FALSE))</f>
        <v/>
      </c>
      <c r="J58" s="19" t="str">
        <f>IF(A58="","",IF(VLOOKUP(A58,[7]令和3年度契約状況調査票!$E:$AR,14,FALSE)="他官署で調達手続きを実施のため","－",IF(VLOOKUP(A58,[7]令和3年度契約状況調査票!$E:$AR,21,FALSE)="②同種の他の契約の予定価格を類推されるおそれがあるため公表しない","－",IF(VLOOKUP(A58,[7]令和3年度契約状況調査票!$E:$AR,21,FALSE)="－","－",IF(VLOOKUP(A58,[7]令和3年度契約状況調査票!$E:$AR,7,FALSE)&lt;&gt;"",TEXT(VLOOKUP(A58,[7]令和3年度契約状況調査票!$E:$AR,17,FALSE),"#.0%")&amp;CHAR(10)&amp;"(B/A×100)",VLOOKUP(A58,[7]令和3年度契約状況調査票!$E:$AR,17,FALSE))))))</f>
        <v/>
      </c>
      <c r="K58" s="20" t="str">
        <f>IF(A58="","",IF(VLOOKUP(A58,[7]令和3年度契約状況調査票!$E:$AR,27,FALSE)="①公益社団法人","公社",IF(VLOOKUP(A58,[7]令和3年度契約状況調査票!$E:$AR,27,FALSE)="②公益財団法人","公財","")))</f>
        <v/>
      </c>
      <c r="L58" s="20" t="str">
        <f>IF(A58="","",VLOOKUP(A58,[7]令和3年度契約状況調査票!$E:$AR,28,FALSE))</f>
        <v/>
      </c>
      <c r="M58" s="21" t="str">
        <f>IF(A58="","",IF(VLOOKUP(A58,[7]令和3年度契約状況調査票!$E:$AR,28,FALSE)="国所管",VLOOKUP(A58,[7]令和3年度契約状況調査票!$E:$AR,22,FALSE),""))</f>
        <v/>
      </c>
      <c r="N58" s="22" t="str">
        <f>IF(A58="","",IF(AND(P58="○",O58="分担契約/単価契約"),"単価契約"&amp;CHAR(10)&amp;"予定調達総額 "&amp;TEXT(VLOOKUP(A58,[7]令和3年度契約状況調査票!$E:$AR,16,FALSE),"#,##0円")&amp;"(B)"&amp;CHAR(10)&amp;"分担契約"&amp;CHAR(10)&amp;VLOOKUP(A58,[7]令和3年度契約状況調査票!$E:$AR,32,FALSE),IF(AND(P58="○",O58="分担契約"),"分担契約"&amp;CHAR(10)&amp;"契約総額 "&amp;TEXT(VLOOKUP(A58,[7]令和3年度契約状況調査票!$E:$AR,16,FALSE),"#,##0円")&amp;"(B)"&amp;CHAR(10)&amp;VLOOKUP(A58,[7]令和3年度契約状況調査票!$E:$AR,32,FALSE),(IF(O58="分担契約/単価契約","単価契約"&amp;CHAR(10)&amp;"予定調達総額 "&amp;TEXT(VLOOKUP(A58,[7]令和3年度契約状況調査票!$E:$AR,16,FALSE),"#,##0円")&amp;CHAR(10)&amp;"分担契約"&amp;CHAR(10)&amp;VLOOKUP(A58,[7]令和3年度契約状況調査票!$E:$AR,32,FALSE),IF(O58="分担契約","分担契約"&amp;CHAR(10)&amp;"契約総額 "&amp;TEXT(VLOOKUP(A58,[7]令和3年度契約状況調査票!$E:$AR,16,FALSE),"#,##0円")&amp;CHAR(10)&amp;VLOOKUP(A58,[7]令和3年度契約状況調査票!$E:$AR,32,FALSE),IF(O58="単価契約","単価契約"&amp;CHAR(10)&amp;"予定調達総額 "&amp;TEXT(VLOOKUP(A58,[7]令和3年度契約状況調査票!$E:$AR,16,FALSE),"#,##0円")&amp;CHAR(10)&amp;VLOOKUP(A58,[7]令和3年度契約状況調査票!$E:$AR,32,FALSE),VLOOKUP(A58,[7]令和3年度契約状況調査票!$E:$AR,32,FALSE))))))))</f>
        <v/>
      </c>
      <c r="O58" s="10" t="str">
        <f>IF(A58="","",VLOOKUP(A58,[7]令和3年度契約状況調査票!$E:$BY,53,FALSE))</f>
        <v/>
      </c>
      <c r="P58" s="10" t="str">
        <f>IF(A58="","",IF(VLOOKUP(A58,[7]令和3年度契約状況調査票!$E:$AR,14,FALSE)="他官署で調達手続きを実施のため","×",IF(VLOOKUP(A58,[7]令和3年度契約状況調査票!$E:$AR,21,FALSE)="②同種の他の契約の予定価格を類推されるおそれがあるため公表しない","×","○")))</f>
        <v/>
      </c>
    </row>
    <row r="59" spans="1:16" s="10" customFormat="1" ht="60" customHeight="1">
      <c r="A59" s="11" t="str">
        <f>IF(MAX([7]令和3年度契約状況調査票!E58:E303)&gt;=ROW()-5,ROW()-5,"")</f>
        <v/>
      </c>
      <c r="B59" s="12" t="str">
        <f>IF(A59="","",VLOOKUP(A59,[7]令和3年度契約状況調査票!$E:$AR,5,FALSE))</f>
        <v/>
      </c>
      <c r="C59" s="13" t="str">
        <f>IF(A59="","",VLOOKUP(A59,[7]令和3年度契約状況調査票!$E:$AR,6,FALSE))</f>
        <v/>
      </c>
      <c r="D59" s="14" t="str">
        <f>IF(A59="","",VLOOKUP(A59,[7]令和3年度契約状況調査票!$E:$AR,9,FALSE))</f>
        <v/>
      </c>
      <c r="E59" s="12" t="str">
        <f>IF(A59="","",VLOOKUP(A59,[7]令和3年度契約状況調査票!$E:$AR,10,FALSE))</f>
        <v/>
      </c>
      <c r="F59" s="15" t="str">
        <f>IF(A59="","",VLOOKUP(A59,[7]令和3年度契約状況調査票!$E:$AR,11,FALSE))</f>
        <v/>
      </c>
      <c r="G59" s="16" t="str">
        <f>IF(A59="","",IF(VLOOKUP(A59,[7]令和3年度契約状況調査票!$E:$AR,12,FALSE)="②一般競争入札（総合評価方式）","一般競争入札"&amp;CHAR(10)&amp;"（総合評価方式）","一般競争入札"))</f>
        <v/>
      </c>
      <c r="H59" s="18" t="str">
        <f>IF(A59="","",IF(VLOOKUP(A59,[7]令和3年度契約状況調査票!$E:$AR,14,FALSE)="他官署で調達手続きを実施のため","他官署で調達手続きを実施のため",IF(VLOOKUP(A59,[7]令和3年度契約状況調査票!$E:$AR,21,FALSE)="②同種の他の契約の予定価格を類推されるおそれがあるため公表しない","同種の他の契約の予定価格を類推されるおそれがあるため公表しない",IF(VLOOKUP(A59,[7]令和3年度契約状況調査票!$E:$AR,21,FALSE)="－","－",IF(VLOOKUP(A59,[7]令和3年度契約状況調査票!$E:$AR,7,FALSE)&lt;&gt;"",TEXT(VLOOKUP(A59,[7]令和3年度契約状況調査票!$E:$AR,14,FALSE),"#,##0円")&amp;CHAR(10)&amp;"(A)",VLOOKUP(A59,[7]令和3年度契約状況調査票!$E:$AR,14,FALSE))))))</f>
        <v/>
      </c>
      <c r="I59" s="18" t="str">
        <f>IF(A59="","",VLOOKUP(A59,[7]令和3年度契約状況調査票!$E:$AR,15,FALSE))</f>
        <v/>
      </c>
      <c r="J59" s="19" t="str">
        <f>IF(A59="","",IF(VLOOKUP(A59,[7]令和3年度契約状況調査票!$E:$AR,14,FALSE)="他官署で調達手続きを実施のため","－",IF(VLOOKUP(A59,[7]令和3年度契約状況調査票!$E:$AR,21,FALSE)="②同種の他の契約の予定価格を類推されるおそれがあるため公表しない","－",IF(VLOOKUP(A59,[7]令和3年度契約状況調査票!$E:$AR,21,FALSE)="－","－",IF(VLOOKUP(A59,[7]令和3年度契約状況調査票!$E:$AR,7,FALSE)&lt;&gt;"",TEXT(VLOOKUP(A59,[7]令和3年度契約状況調査票!$E:$AR,17,FALSE),"#.0%")&amp;CHAR(10)&amp;"(B/A×100)",VLOOKUP(A59,[7]令和3年度契約状況調査票!$E:$AR,17,FALSE))))))</f>
        <v/>
      </c>
      <c r="K59" s="20" t="str">
        <f>IF(A59="","",IF(VLOOKUP(A59,[7]令和3年度契約状況調査票!$E:$AR,27,FALSE)="①公益社団法人","公社",IF(VLOOKUP(A59,[7]令和3年度契約状況調査票!$E:$AR,27,FALSE)="②公益財団法人","公財","")))</f>
        <v/>
      </c>
      <c r="L59" s="20" t="str">
        <f>IF(A59="","",VLOOKUP(A59,[7]令和3年度契約状況調査票!$E:$AR,28,FALSE))</f>
        <v/>
      </c>
      <c r="M59" s="21" t="str">
        <f>IF(A59="","",IF(VLOOKUP(A59,[7]令和3年度契約状況調査票!$E:$AR,28,FALSE)="国所管",VLOOKUP(A59,[7]令和3年度契約状況調査票!$E:$AR,22,FALSE),""))</f>
        <v/>
      </c>
      <c r="N59" s="22" t="str">
        <f>IF(A59="","",IF(AND(P59="○",O59="分担契約/単価契約"),"単価契約"&amp;CHAR(10)&amp;"予定調達総額 "&amp;TEXT(VLOOKUP(A59,[7]令和3年度契約状況調査票!$E:$AR,16,FALSE),"#,##0円")&amp;"(B)"&amp;CHAR(10)&amp;"分担契約"&amp;CHAR(10)&amp;VLOOKUP(A59,[7]令和3年度契約状況調査票!$E:$AR,32,FALSE),IF(AND(P59="○",O59="分担契約"),"分担契約"&amp;CHAR(10)&amp;"契約総額 "&amp;TEXT(VLOOKUP(A59,[7]令和3年度契約状況調査票!$E:$AR,16,FALSE),"#,##0円")&amp;"(B)"&amp;CHAR(10)&amp;VLOOKUP(A59,[7]令和3年度契約状況調査票!$E:$AR,32,FALSE),(IF(O59="分担契約/単価契約","単価契約"&amp;CHAR(10)&amp;"予定調達総額 "&amp;TEXT(VLOOKUP(A59,[7]令和3年度契約状況調査票!$E:$AR,16,FALSE),"#,##0円")&amp;CHAR(10)&amp;"分担契約"&amp;CHAR(10)&amp;VLOOKUP(A59,[7]令和3年度契約状況調査票!$E:$AR,32,FALSE),IF(O59="分担契約","分担契約"&amp;CHAR(10)&amp;"契約総額 "&amp;TEXT(VLOOKUP(A59,[7]令和3年度契約状況調査票!$E:$AR,16,FALSE),"#,##0円")&amp;CHAR(10)&amp;VLOOKUP(A59,[7]令和3年度契約状況調査票!$E:$AR,32,FALSE),IF(O59="単価契約","単価契約"&amp;CHAR(10)&amp;"予定調達総額 "&amp;TEXT(VLOOKUP(A59,[7]令和3年度契約状況調査票!$E:$AR,16,FALSE),"#,##0円")&amp;CHAR(10)&amp;VLOOKUP(A59,[7]令和3年度契約状況調査票!$E:$AR,32,FALSE),VLOOKUP(A59,[7]令和3年度契約状況調査票!$E:$AR,32,FALSE))))))))</f>
        <v/>
      </c>
      <c r="O59" s="10" t="str">
        <f>IF(A59="","",VLOOKUP(A59,[7]令和3年度契約状況調査票!$E:$BY,53,FALSE))</f>
        <v/>
      </c>
      <c r="P59" s="10" t="str">
        <f>IF(A59="","",IF(VLOOKUP(A59,[7]令和3年度契約状況調査票!$E:$AR,14,FALSE)="他官署で調達手続きを実施のため","×",IF(VLOOKUP(A59,[7]令和3年度契約状況調査票!$E:$AR,21,FALSE)="②同種の他の契約の予定価格を類推されるおそれがあるため公表しない","×","○")))</f>
        <v/>
      </c>
    </row>
    <row r="60" spans="1:16" s="10" customFormat="1" ht="60" customHeight="1">
      <c r="A60" s="11" t="str">
        <f>IF(MAX([7]令和3年度契約状況調査票!E59:E304)&gt;=ROW()-5,ROW()-5,"")</f>
        <v/>
      </c>
      <c r="B60" s="12" t="str">
        <f>IF(A60="","",VLOOKUP(A60,[7]令和3年度契約状況調査票!$E:$AR,5,FALSE))</f>
        <v/>
      </c>
      <c r="C60" s="13" t="str">
        <f>IF(A60="","",VLOOKUP(A60,[7]令和3年度契約状況調査票!$E:$AR,6,FALSE))</f>
        <v/>
      </c>
      <c r="D60" s="14" t="str">
        <f>IF(A60="","",VLOOKUP(A60,[7]令和3年度契約状況調査票!$E:$AR,9,FALSE))</f>
        <v/>
      </c>
      <c r="E60" s="12" t="str">
        <f>IF(A60="","",VLOOKUP(A60,[7]令和3年度契約状況調査票!$E:$AR,10,FALSE))</f>
        <v/>
      </c>
      <c r="F60" s="15" t="str">
        <f>IF(A60="","",VLOOKUP(A60,[7]令和3年度契約状況調査票!$E:$AR,11,FALSE))</f>
        <v/>
      </c>
      <c r="G60" s="16" t="str">
        <f>IF(A60="","",IF(VLOOKUP(A60,[7]令和3年度契約状況調査票!$E:$AR,12,FALSE)="②一般競争入札（総合評価方式）","一般競争入札"&amp;CHAR(10)&amp;"（総合評価方式）","一般競争入札"))</f>
        <v/>
      </c>
      <c r="H60" s="18" t="str">
        <f>IF(A60="","",IF(VLOOKUP(A60,[7]令和3年度契約状況調査票!$E:$AR,14,FALSE)="他官署で調達手続きを実施のため","他官署で調達手続きを実施のため",IF(VLOOKUP(A60,[7]令和3年度契約状況調査票!$E:$AR,21,FALSE)="②同種の他の契約の予定価格を類推されるおそれがあるため公表しない","同種の他の契約の予定価格を類推されるおそれがあるため公表しない",IF(VLOOKUP(A60,[7]令和3年度契約状況調査票!$E:$AR,21,FALSE)="－","－",IF(VLOOKUP(A60,[7]令和3年度契約状況調査票!$E:$AR,7,FALSE)&lt;&gt;"",TEXT(VLOOKUP(A60,[7]令和3年度契約状況調査票!$E:$AR,14,FALSE),"#,##0円")&amp;CHAR(10)&amp;"(A)",VLOOKUP(A60,[7]令和3年度契約状況調査票!$E:$AR,14,FALSE))))))</f>
        <v/>
      </c>
      <c r="I60" s="18" t="str">
        <f>IF(A60="","",VLOOKUP(A60,[7]令和3年度契約状況調査票!$E:$AR,15,FALSE))</f>
        <v/>
      </c>
      <c r="J60" s="19" t="str">
        <f>IF(A60="","",IF(VLOOKUP(A60,[7]令和3年度契約状況調査票!$E:$AR,14,FALSE)="他官署で調達手続きを実施のため","－",IF(VLOOKUP(A60,[7]令和3年度契約状況調査票!$E:$AR,21,FALSE)="②同種の他の契約の予定価格を類推されるおそれがあるため公表しない","－",IF(VLOOKUP(A60,[7]令和3年度契約状況調査票!$E:$AR,21,FALSE)="－","－",IF(VLOOKUP(A60,[7]令和3年度契約状況調査票!$E:$AR,7,FALSE)&lt;&gt;"",TEXT(VLOOKUP(A60,[7]令和3年度契約状況調査票!$E:$AR,17,FALSE),"#.0%")&amp;CHAR(10)&amp;"(B/A×100)",VLOOKUP(A60,[7]令和3年度契約状況調査票!$E:$AR,17,FALSE))))))</f>
        <v/>
      </c>
      <c r="K60" s="20" t="str">
        <f>IF(A60="","",IF(VLOOKUP(A60,[7]令和3年度契約状況調査票!$E:$AR,27,FALSE)="①公益社団法人","公社",IF(VLOOKUP(A60,[7]令和3年度契約状況調査票!$E:$AR,27,FALSE)="②公益財団法人","公財","")))</f>
        <v/>
      </c>
      <c r="L60" s="20" t="str">
        <f>IF(A60="","",VLOOKUP(A60,[7]令和3年度契約状況調査票!$E:$AR,28,FALSE))</f>
        <v/>
      </c>
      <c r="M60" s="21" t="str">
        <f>IF(A60="","",IF(VLOOKUP(A60,[7]令和3年度契約状況調査票!$E:$AR,28,FALSE)="国所管",VLOOKUP(A60,[7]令和3年度契約状況調査票!$E:$AR,22,FALSE),""))</f>
        <v/>
      </c>
      <c r="N60" s="22" t="str">
        <f>IF(A60="","",IF(AND(P60="○",O60="分担契約/単価契約"),"単価契約"&amp;CHAR(10)&amp;"予定調達総額 "&amp;TEXT(VLOOKUP(A60,[7]令和3年度契約状況調査票!$E:$AR,16,FALSE),"#,##0円")&amp;"(B)"&amp;CHAR(10)&amp;"分担契約"&amp;CHAR(10)&amp;VLOOKUP(A60,[7]令和3年度契約状況調査票!$E:$AR,32,FALSE),IF(AND(P60="○",O60="分担契約"),"分担契約"&amp;CHAR(10)&amp;"契約総額 "&amp;TEXT(VLOOKUP(A60,[7]令和3年度契約状況調査票!$E:$AR,16,FALSE),"#,##0円")&amp;"(B)"&amp;CHAR(10)&amp;VLOOKUP(A60,[7]令和3年度契約状況調査票!$E:$AR,32,FALSE),(IF(O60="分担契約/単価契約","単価契約"&amp;CHAR(10)&amp;"予定調達総額 "&amp;TEXT(VLOOKUP(A60,[7]令和3年度契約状況調査票!$E:$AR,16,FALSE),"#,##0円")&amp;CHAR(10)&amp;"分担契約"&amp;CHAR(10)&amp;VLOOKUP(A60,[7]令和3年度契約状況調査票!$E:$AR,32,FALSE),IF(O60="分担契約","分担契約"&amp;CHAR(10)&amp;"契約総額 "&amp;TEXT(VLOOKUP(A60,[7]令和3年度契約状況調査票!$E:$AR,16,FALSE),"#,##0円")&amp;CHAR(10)&amp;VLOOKUP(A60,[7]令和3年度契約状況調査票!$E:$AR,32,FALSE),IF(O60="単価契約","単価契約"&amp;CHAR(10)&amp;"予定調達総額 "&amp;TEXT(VLOOKUP(A60,[7]令和3年度契約状況調査票!$E:$AR,16,FALSE),"#,##0円")&amp;CHAR(10)&amp;VLOOKUP(A60,[7]令和3年度契約状況調査票!$E:$AR,32,FALSE),VLOOKUP(A60,[7]令和3年度契約状況調査票!$E:$AR,32,FALSE))))))))</f>
        <v/>
      </c>
      <c r="O60" s="10" t="str">
        <f>IF(A60="","",VLOOKUP(A60,[7]令和3年度契約状況調査票!$E:$BY,53,FALSE))</f>
        <v/>
      </c>
      <c r="P60" s="10" t="str">
        <f>IF(A60="","",IF(VLOOKUP(A60,[7]令和3年度契約状況調査票!$E:$AR,14,FALSE)="他官署で調達手続きを実施のため","×",IF(VLOOKUP(A60,[7]令和3年度契約状況調査票!$E:$AR,21,FALSE)="②同種の他の契約の予定価格を類推されるおそれがあるため公表しない","×","○")))</f>
        <v/>
      </c>
    </row>
    <row r="61" spans="1:16" s="10" customFormat="1" ht="60" customHeight="1">
      <c r="A61" s="11" t="str">
        <f>IF(MAX([7]令和3年度契約状況調査票!E60:E305)&gt;=ROW()-5,ROW()-5,"")</f>
        <v/>
      </c>
      <c r="B61" s="12" t="str">
        <f>IF(A61="","",VLOOKUP(A61,[7]令和3年度契約状況調査票!$E:$AR,5,FALSE))</f>
        <v/>
      </c>
      <c r="C61" s="13" t="str">
        <f>IF(A61="","",VLOOKUP(A61,[7]令和3年度契約状況調査票!$E:$AR,6,FALSE))</f>
        <v/>
      </c>
      <c r="D61" s="14" t="str">
        <f>IF(A61="","",VLOOKUP(A61,[7]令和3年度契約状況調査票!$E:$AR,9,FALSE))</f>
        <v/>
      </c>
      <c r="E61" s="12" t="str">
        <f>IF(A61="","",VLOOKUP(A61,[7]令和3年度契約状況調査票!$E:$AR,10,FALSE))</f>
        <v/>
      </c>
      <c r="F61" s="15" t="str">
        <f>IF(A61="","",VLOOKUP(A61,[7]令和3年度契約状況調査票!$E:$AR,11,FALSE))</f>
        <v/>
      </c>
      <c r="G61" s="16" t="str">
        <f>IF(A61="","",IF(VLOOKUP(A61,[7]令和3年度契約状況調査票!$E:$AR,12,FALSE)="②一般競争入札（総合評価方式）","一般競争入札"&amp;CHAR(10)&amp;"（総合評価方式）","一般競争入札"))</f>
        <v/>
      </c>
      <c r="H61" s="18" t="str">
        <f>IF(A61="","",IF(VLOOKUP(A61,[7]令和3年度契約状況調査票!$E:$AR,14,FALSE)="他官署で調達手続きを実施のため","他官署で調達手続きを実施のため",IF(VLOOKUP(A61,[7]令和3年度契約状況調査票!$E:$AR,21,FALSE)="②同種の他の契約の予定価格を類推されるおそれがあるため公表しない","同種の他の契約の予定価格を類推されるおそれがあるため公表しない",IF(VLOOKUP(A61,[7]令和3年度契約状況調査票!$E:$AR,21,FALSE)="－","－",IF(VLOOKUP(A61,[7]令和3年度契約状況調査票!$E:$AR,7,FALSE)&lt;&gt;"",TEXT(VLOOKUP(A61,[7]令和3年度契約状況調査票!$E:$AR,14,FALSE),"#,##0円")&amp;CHAR(10)&amp;"(A)",VLOOKUP(A61,[7]令和3年度契約状況調査票!$E:$AR,14,FALSE))))))</f>
        <v/>
      </c>
      <c r="I61" s="18" t="str">
        <f>IF(A61="","",VLOOKUP(A61,[7]令和3年度契約状況調査票!$E:$AR,15,FALSE))</f>
        <v/>
      </c>
      <c r="J61" s="19" t="str">
        <f>IF(A61="","",IF(VLOOKUP(A61,[7]令和3年度契約状況調査票!$E:$AR,14,FALSE)="他官署で調達手続きを実施のため","－",IF(VLOOKUP(A61,[7]令和3年度契約状況調査票!$E:$AR,21,FALSE)="②同種の他の契約の予定価格を類推されるおそれがあるため公表しない","－",IF(VLOOKUP(A61,[7]令和3年度契約状況調査票!$E:$AR,21,FALSE)="－","－",IF(VLOOKUP(A61,[7]令和3年度契約状況調査票!$E:$AR,7,FALSE)&lt;&gt;"",TEXT(VLOOKUP(A61,[7]令和3年度契約状況調査票!$E:$AR,17,FALSE),"#.0%")&amp;CHAR(10)&amp;"(B/A×100)",VLOOKUP(A61,[7]令和3年度契約状況調査票!$E:$AR,17,FALSE))))))</f>
        <v/>
      </c>
      <c r="K61" s="20" t="str">
        <f>IF(A61="","",IF(VLOOKUP(A61,[7]令和3年度契約状況調査票!$E:$AR,27,FALSE)="①公益社団法人","公社",IF(VLOOKUP(A61,[7]令和3年度契約状況調査票!$E:$AR,27,FALSE)="②公益財団法人","公財","")))</f>
        <v/>
      </c>
      <c r="L61" s="20" t="str">
        <f>IF(A61="","",VLOOKUP(A61,[7]令和3年度契約状況調査票!$E:$AR,28,FALSE))</f>
        <v/>
      </c>
      <c r="M61" s="21" t="str">
        <f>IF(A61="","",IF(VLOOKUP(A61,[7]令和3年度契約状況調査票!$E:$AR,28,FALSE)="国所管",VLOOKUP(A61,[7]令和3年度契約状況調査票!$E:$AR,22,FALSE),""))</f>
        <v/>
      </c>
      <c r="N61" s="22" t="str">
        <f>IF(A61="","",IF(AND(P61="○",O61="分担契約/単価契約"),"単価契約"&amp;CHAR(10)&amp;"予定調達総額 "&amp;TEXT(VLOOKUP(A61,[7]令和3年度契約状況調査票!$E:$AR,16,FALSE),"#,##0円")&amp;"(B)"&amp;CHAR(10)&amp;"分担契約"&amp;CHAR(10)&amp;VLOOKUP(A61,[7]令和3年度契約状況調査票!$E:$AR,32,FALSE),IF(AND(P61="○",O61="分担契約"),"分担契約"&amp;CHAR(10)&amp;"契約総額 "&amp;TEXT(VLOOKUP(A61,[7]令和3年度契約状況調査票!$E:$AR,16,FALSE),"#,##0円")&amp;"(B)"&amp;CHAR(10)&amp;VLOOKUP(A61,[7]令和3年度契約状況調査票!$E:$AR,32,FALSE),(IF(O61="分担契約/単価契約","単価契約"&amp;CHAR(10)&amp;"予定調達総額 "&amp;TEXT(VLOOKUP(A61,[7]令和3年度契約状況調査票!$E:$AR,16,FALSE),"#,##0円")&amp;CHAR(10)&amp;"分担契約"&amp;CHAR(10)&amp;VLOOKUP(A61,[7]令和3年度契約状況調査票!$E:$AR,32,FALSE),IF(O61="分担契約","分担契約"&amp;CHAR(10)&amp;"契約総額 "&amp;TEXT(VLOOKUP(A61,[7]令和3年度契約状況調査票!$E:$AR,16,FALSE),"#,##0円")&amp;CHAR(10)&amp;VLOOKUP(A61,[7]令和3年度契約状況調査票!$E:$AR,32,FALSE),IF(O61="単価契約","単価契約"&amp;CHAR(10)&amp;"予定調達総額 "&amp;TEXT(VLOOKUP(A61,[7]令和3年度契約状況調査票!$E:$AR,16,FALSE),"#,##0円")&amp;CHAR(10)&amp;VLOOKUP(A61,[7]令和3年度契約状況調査票!$E:$AR,32,FALSE),VLOOKUP(A61,[7]令和3年度契約状況調査票!$E:$AR,32,FALSE))))))))</f>
        <v/>
      </c>
      <c r="O61" s="10" t="str">
        <f>IF(A61="","",VLOOKUP(A61,[7]令和3年度契約状況調査票!$E:$BY,53,FALSE))</f>
        <v/>
      </c>
      <c r="P61" s="10" t="str">
        <f>IF(A61="","",IF(VLOOKUP(A61,[7]令和3年度契約状況調査票!$E:$AR,14,FALSE)="他官署で調達手続きを実施のため","×",IF(VLOOKUP(A61,[7]令和3年度契約状況調査票!$E:$AR,21,FALSE)="②同種の他の契約の予定価格を類推されるおそれがあるため公表しない","×","○")))</f>
        <v/>
      </c>
    </row>
    <row r="62" spans="1:16" s="10" customFormat="1" ht="60" customHeight="1">
      <c r="A62" s="11" t="str">
        <f>IF(MAX([7]令和3年度契約状況調査票!E61:E306)&gt;=ROW()-5,ROW()-5,"")</f>
        <v/>
      </c>
      <c r="B62" s="12" t="str">
        <f>IF(A62="","",VLOOKUP(A62,[7]令和3年度契約状況調査票!$E:$AR,5,FALSE))</f>
        <v/>
      </c>
      <c r="C62" s="13" t="str">
        <f>IF(A62="","",VLOOKUP(A62,[7]令和3年度契約状況調査票!$E:$AR,6,FALSE))</f>
        <v/>
      </c>
      <c r="D62" s="14" t="str">
        <f>IF(A62="","",VLOOKUP(A62,[7]令和3年度契約状況調査票!$E:$AR,9,FALSE))</f>
        <v/>
      </c>
      <c r="E62" s="12" t="str">
        <f>IF(A62="","",VLOOKUP(A62,[7]令和3年度契約状況調査票!$E:$AR,10,FALSE))</f>
        <v/>
      </c>
      <c r="F62" s="15" t="str">
        <f>IF(A62="","",VLOOKUP(A62,[7]令和3年度契約状況調査票!$E:$AR,11,FALSE))</f>
        <v/>
      </c>
      <c r="G62" s="16" t="str">
        <f>IF(A62="","",IF(VLOOKUP(A62,[7]令和3年度契約状況調査票!$E:$AR,12,FALSE)="②一般競争入札（総合評価方式）","一般競争入札"&amp;CHAR(10)&amp;"（総合評価方式）","一般競争入札"))</f>
        <v/>
      </c>
      <c r="H62" s="18" t="str">
        <f>IF(A62="","",IF(VLOOKUP(A62,[7]令和3年度契約状況調査票!$E:$AR,14,FALSE)="他官署で調達手続きを実施のため","他官署で調達手続きを実施のため",IF(VLOOKUP(A62,[7]令和3年度契約状況調査票!$E:$AR,21,FALSE)="②同種の他の契約の予定価格を類推されるおそれがあるため公表しない","同種の他の契約の予定価格を類推されるおそれがあるため公表しない",IF(VLOOKUP(A62,[7]令和3年度契約状況調査票!$E:$AR,21,FALSE)="－","－",IF(VLOOKUP(A62,[7]令和3年度契約状況調査票!$E:$AR,7,FALSE)&lt;&gt;"",TEXT(VLOOKUP(A62,[7]令和3年度契約状況調査票!$E:$AR,14,FALSE),"#,##0円")&amp;CHAR(10)&amp;"(A)",VLOOKUP(A62,[7]令和3年度契約状況調査票!$E:$AR,14,FALSE))))))</f>
        <v/>
      </c>
      <c r="I62" s="18" t="str">
        <f>IF(A62="","",VLOOKUP(A62,[7]令和3年度契約状況調査票!$E:$AR,15,FALSE))</f>
        <v/>
      </c>
      <c r="J62" s="19" t="str">
        <f>IF(A62="","",IF(VLOOKUP(A62,[7]令和3年度契約状況調査票!$E:$AR,14,FALSE)="他官署で調達手続きを実施のため","－",IF(VLOOKUP(A62,[7]令和3年度契約状況調査票!$E:$AR,21,FALSE)="②同種の他の契約の予定価格を類推されるおそれがあるため公表しない","－",IF(VLOOKUP(A62,[7]令和3年度契約状況調査票!$E:$AR,21,FALSE)="－","－",IF(VLOOKUP(A62,[7]令和3年度契約状況調査票!$E:$AR,7,FALSE)&lt;&gt;"",TEXT(VLOOKUP(A62,[7]令和3年度契約状況調査票!$E:$AR,17,FALSE),"#.0%")&amp;CHAR(10)&amp;"(B/A×100)",VLOOKUP(A62,[7]令和3年度契約状況調査票!$E:$AR,17,FALSE))))))</f>
        <v/>
      </c>
      <c r="K62" s="20" t="str">
        <f>IF(A62="","",IF(VLOOKUP(A62,[7]令和3年度契約状況調査票!$E:$AR,27,FALSE)="①公益社団法人","公社",IF(VLOOKUP(A62,[7]令和3年度契約状況調査票!$E:$AR,27,FALSE)="②公益財団法人","公財","")))</f>
        <v/>
      </c>
      <c r="L62" s="20" t="str">
        <f>IF(A62="","",VLOOKUP(A62,[7]令和3年度契約状況調査票!$E:$AR,28,FALSE))</f>
        <v/>
      </c>
      <c r="M62" s="21" t="str">
        <f>IF(A62="","",IF(VLOOKUP(A62,[7]令和3年度契約状況調査票!$E:$AR,28,FALSE)="国所管",VLOOKUP(A62,[7]令和3年度契約状況調査票!$E:$AR,22,FALSE),""))</f>
        <v/>
      </c>
      <c r="N62" s="22" t="str">
        <f>IF(A62="","",IF(AND(P62="○",O62="分担契約/単価契約"),"単価契約"&amp;CHAR(10)&amp;"予定調達総額 "&amp;TEXT(VLOOKUP(A62,[7]令和3年度契約状況調査票!$E:$AR,16,FALSE),"#,##0円")&amp;"(B)"&amp;CHAR(10)&amp;"分担契約"&amp;CHAR(10)&amp;VLOOKUP(A62,[7]令和3年度契約状況調査票!$E:$AR,32,FALSE),IF(AND(P62="○",O62="分担契約"),"分担契約"&amp;CHAR(10)&amp;"契約総額 "&amp;TEXT(VLOOKUP(A62,[7]令和3年度契約状況調査票!$E:$AR,16,FALSE),"#,##0円")&amp;"(B)"&amp;CHAR(10)&amp;VLOOKUP(A62,[7]令和3年度契約状況調査票!$E:$AR,32,FALSE),(IF(O62="分担契約/単価契約","単価契約"&amp;CHAR(10)&amp;"予定調達総額 "&amp;TEXT(VLOOKUP(A62,[7]令和3年度契約状況調査票!$E:$AR,16,FALSE),"#,##0円")&amp;CHAR(10)&amp;"分担契約"&amp;CHAR(10)&amp;VLOOKUP(A62,[7]令和3年度契約状況調査票!$E:$AR,32,FALSE),IF(O62="分担契約","分担契約"&amp;CHAR(10)&amp;"契約総額 "&amp;TEXT(VLOOKUP(A62,[7]令和3年度契約状況調査票!$E:$AR,16,FALSE),"#,##0円")&amp;CHAR(10)&amp;VLOOKUP(A62,[7]令和3年度契約状況調査票!$E:$AR,32,FALSE),IF(O62="単価契約","単価契約"&amp;CHAR(10)&amp;"予定調達総額 "&amp;TEXT(VLOOKUP(A62,[7]令和3年度契約状況調査票!$E:$AR,16,FALSE),"#,##0円")&amp;CHAR(10)&amp;VLOOKUP(A62,[7]令和3年度契約状況調査票!$E:$AR,32,FALSE),VLOOKUP(A62,[7]令和3年度契約状況調査票!$E:$AR,32,FALSE))))))))</f>
        <v/>
      </c>
      <c r="O62" s="10" t="str">
        <f>IF(A62="","",VLOOKUP(A62,[7]令和3年度契約状況調査票!$E:$BY,53,FALSE))</f>
        <v/>
      </c>
      <c r="P62" s="10" t="str">
        <f>IF(A62="","",IF(VLOOKUP(A62,[7]令和3年度契約状況調査票!$E:$AR,14,FALSE)="他官署で調達手続きを実施のため","×",IF(VLOOKUP(A62,[7]令和3年度契約状況調査票!$E:$AR,21,FALSE)="②同種の他の契約の予定価格を類推されるおそれがあるため公表しない","×","○")))</f>
        <v/>
      </c>
    </row>
    <row r="63" spans="1:16" s="10" customFormat="1" ht="60" customHeight="1">
      <c r="A63" s="11" t="str">
        <f>IF(MAX([7]令和3年度契約状況調査票!E62:E307)&gt;=ROW()-5,ROW()-5,"")</f>
        <v/>
      </c>
      <c r="B63" s="12" t="str">
        <f>IF(A63="","",VLOOKUP(A63,[7]令和3年度契約状況調査票!$E:$AR,5,FALSE))</f>
        <v/>
      </c>
      <c r="C63" s="13" t="str">
        <f>IF(A63="","",VLOOKUP(A63,[7]令和3年度契約状況調査票!$E:$AR,6,FALSE))</f>
        <v/>
      </c>
      <c r="D63" s="14" t="str">
        <f>IF(A63="","",VLOOKUP(A63,[7]令和3年度契約状況調査票!$E:$AR,9,FALSE))</f>
        <v/>
      </c>
      <c r="E63" s="12" t="str">
        <f>IF(A63="","",VLOOKUP(A63,[7]令和3年度契約状況調査票!$E:$AR,10,FALSE))</f>
        <v/>
      </c>
      <c r="F63" s="15" t="str">
        <f>IF(A63="","",VLOOKUP(A63,[7]令和3年度契約状況調査票!$E:$AR,11,FALSE))</f>
        <v/>
      </c>
      <c r="G63" s="16" t="str">
        <f>IF(A63="","",IF(VLOOKUP(A63,[7]令和3年度契約状況調査票!$E:$AR,12,FALSE)="②一般競争入札（総合評価方式）","一般競争入札"&amp;CHAR(10)&amp;"（総合評価方式）","一般競争入札"))</f>
        <v/>
      </c>
      <c r="H63" s="18" t="str">
        <f>IF(A63="","",IF(VLOOKUP(A63,[7]令和3年度契約状況調査票!$E:$AR,14,FALSE)="他官署で調達手続きを実施のため","他官署で調達手続きを実施のため",IF(VLOOKUP(A63,[7]令和3年度契約状況調査票!$E:$AR,21,FALSE)="②同種の他の契約の予定価格を類推されるおそれがあるため公表しない","同種の他の契約の予定価格を類推されるおそれがあるため公表しない",IF(VLOOKUP(A63,[7]令和3年度契約状況調査票!$E:$AR,21,FALSE)="－","－",IF(VLOOKUP(A63,[7]令和3年度契約状況調査票!$E:$AR,7,FALSE)&lt;&gt;"",TEXT(VLOOKUP(A63,[7]令和3年度契約状況調査票!$E:$AR,14,FALSE),"#,##0円")&amp;CHAR(10)&amp;"(A)",VLOOKUP(A63,[7]令和3年度契約状況調査票!$E:$AR,14,FALSE))))))</f>
        <v/>
      </c>
      <c r="I63" s="18" t="str">
        <f>IF(A63="","",VLOOKUP(A63,[7]令和3年度契約状況調査票!$E:$AR,15,FALSE))</f>
        <v/>
      </c>
      <c r="J63" s="19" t="str">
        <f>IF(A63="","",IF(VLOOKUP(A63,[7]令和3年度契約状況調査票!$E:$AR,14,FALSE)="他官署で調達手続きを実施のため","－",IF(VLOOKUP(A63,[7]令和3年度契約状況調査票!$E:$AR,21,FALSE)="②同種の他の契約の予定価格を類推されるおそれがあるため公表しない","－",IF(VLOOKUP(A63,[7]令和3年度契約状況調査票!$E:$AR,21,FALSE)="－","－",IF(VLOOKUP(A63,[7]令和3年度契約状況調査票!$E:$AR,7,FALSE)&lt;&gt;"",TEXT(VLOOKUP(A63,[7]令和3年度契約状況調査票!$E:$AR,17,FALSE),"#.0%")&amp;CHAR(10)&amp;"(B/A×100)",VLOOKUP(A63,[7]令和3年度契約状況調査票!$E:$AR,17,FALSE))))))</f>
        <v/>
      </c>
      <c r="K63" s="20" t="str">
        <f>IF(A63="","",IF(VLOOKUP(A63,[7]令和3年度契約状況調査票!$E:$AR,27,FALSE)="①公益社団法人","公社",IF(VLOOKUP(A63,[7]令和3年度契約状況調査票!$E:$AR,27,FALSE)="②公益財団法人","公財","")))</f>
        <v/>
      </c>
      <c r="L63" s="20" t="str">
        <f>IF(A63="","",VLOOKUP(A63,[7]令和3年度契約状況調査票!$E:$AR,28,FALSE))</f>
        <v/>
      </c>
      <c r="M63" s="21" t="str">
        <f>IF(A63="","",IF(VLOOKUP(A63,[7]令和3年度契約状況調査票!$E:$AR,28,FALSE)="国所管",VLOOKUP(A63,[7]令和3年度契約状況調査票!$E:$AR,22,FALSE),""))</f>
        <v/>
      </c>
      <c r="N63" s="22" t="str">
        <f>IF(A63="","",IF(AND(P63="○",O63="分担契約/単価契約"),"単価契約"&amp;CHAR(10)&amp;"予定調達総額 "&amp;TEXT(VLOOKUP(A63,[7]令和3年度契約状況調査票!$E:$AR,16,FALSE),"#,##0円")&amp;"(B)"&amp;CHAR(10)&amp;"分担契約"&amp;CHAR(10)&amp;VLOOKUP(A63,[7]令和3年度契約状況調査票!$E:$AR,32,FALSE),IF(AND(P63="○",O63="分担契約"),"分担契約"&amp;CHAR(10)&amp;"契約総額 "&amp;TEXT(VLOOKUP(A63,[7]令和3年度契約状況調査票!$E:$AR,16,FALSE),"#,##0円")&amp;"(B)"&amp;CHAR(10)&amp;VLOOKUP(A63,[7]令和3年度契約状況調査票!$E:$AR,32,FALSE),(IF(O63="分担契約/単価契約","単価契約"&amp;CHAR(10)&amp;"予定調達総額 "&amp;TEXT(VLOOKUP(A63,[7]令和3年度契約状況調査票!$E:$AR,16,FALSE),"#,##0円")&amp;CHAR(10)&amp;"分担契約"&amp;CHAR(10)&amp;VLOOKUP(A63,[7]令和3年度契約状況調査票!$E:$AR,32,FALSE),IF(O63="分担契約","分担契約"&amp;CHAR(10)&amp;"契約総額 "&amp;TEXT(VLOOKUP(A63,[7]令和3年度契約状況調査票!$E:$AR,16,FALSE),"#,##0円")&amp;CHAR(10)&amp;VLOOKUP(A63,[7]令和3年度契約状況調査票!$E:$AR,32,FALSE),IF(O63="単価契約","単価契約"&amp;CHAR(10)&amp;"予定調達総額 "&amp;TEXT(VLOOKUP(A63,[7]令和3年度契約状況調査票!$E:$AR,16,FALSE),"#,##0円")&amp;CHAR(10)&amp;VLOOKUP(A63,[7]令和3年度契約状況調査票!$E:$AR,32,FALSE),VLOOKUP(A63,[7]令和3年度契約状況調査票!$E:$AR,32,FALSE))))))))</f>
        <v/>
      </c>
      <c r="O63" s="10" t="str">
        <f>IF(A63="","",VLOOKUP(A63,[7]令和3年度契約状況調査票!$E:$BY,53,FALSE))</f>
        <v/>
      </c>
      <c r="P63" s="10" t="str">
        <f>IF(A63="","",IF(VLOOKUP(A63,[7]令和3年度契約状況調査票!$E:$AR,14,FALSE)="他官署で調達手続きを実施のため","×",IF(VLOOKUP(A63,[7]令和3年度契約状況調査票!$E:$AR,21,FALSE)="②同種の他の契約の予定価格を類推されるおそれがあるため公表しない","×","○")))</f>
        <v/>
      </c>
    </row>
    <row r="64" spans="1:16" s="10" customFormat="1" ht="60" customHeight="1">
      <c r="A64" s="11" t="str">
        <f>IF(MAX([7]令和3年度契約状況調査票!E63:E308)&gt;=ROW()-5,ROW()-5,"")</f>
        <v/>
      </c>
      <c r="B64" s="12" t="str">
        <f>IF(A64="","",VLOOKUP(A64,[7]令和3年度契約状況調査票!$E:$AR,5,FALSE))</f>
        <v/>
      </c>
      <c r="C64" s="13" t="str">
        <f>IF(A64="","",VLOOKUP(A64,[7]令和3年度契約状況調査票!$E:$AR,6,FALSE))</f>
        <v/>
      </c>
      <c r="D64" s="14" t="str">
        <f>IF(A64="","",VLOOKUP(A64,[7]令和3年度契約状況調査票!$E:$AR,9,FALSE))</f>
        <v/>
      </c>
      <c r="E64" s="12" t="str">
        <f>IF(A64="","",VLOOKUP(A64,[7]令和3年度契約状況調査票!$E:$AR,10,FALSE))</f>
        <v/>
      </c>
      <c r="F64" s="15" t="str">
        <f>IF(A64="","",VLOOKUP(A64,[7]令和3年度契約状況調査票!$E:$AR,11,FALSE))</f>
        <v/>
      </c>
      <c r="G64" s="16" t="str">
        <f>IF(A64="","",IF(VLOOKUP(A64,[7]令和3年度契約状況調査票!$E:$AR,12,FALSE)="②一般競争入札（総合評価方式）","一般競争入札"&amp;CHAR(10)&amp;"（総合評価方式）","一般競争入札"))</f>
        <v/>
      </c>
      <c r="H64" s="18" t="str">
        <f>IF(A64="","",IF(VLOOKUP(A64,[7]令和3年度契約状況調査票!$E:$AR,14,FALSE)="他官署で調達手続きを実施のため","他官署で調達手続きを実施のため",IF(VLOOKUP(A64,[7]令和3年度契約状況調査票!$E:$AR,21,FALSE)="②同種の他の契約の予定価格を類推されるおそれがあるため公表しない","同種の他の契約の予定価格を類推されるおそれがあるため公表しない",IF(VLOOKUP(A64,[7]令和3年度契約状況調査票!$E:$AR,21,FALSE)="－","－",IF(VLOOKUP(A64,[7]令和3年度契約状況調査票!$E:$AR,7,FALSE)&lt;&gt;"",TEXT(VLOOKUP(A64,[7]令和3年度契約状況調査票!$E:$AR,14,FALSE),"#,##0円")&amp;CHAR(10)&amp;"(A)",VLOOKUP(A64,[7]令和3年度契約状況調査票!$E:$AR,14,FALSE))))))</f>
        <v/>
      </c>
      <c r="I64" s="18" t="str">
        <f>IF(A64="","",VLOOKUP(A64,[7]令和3年度契約状況調査票!$E:$AR,15,FALSE))</f>
        <v/>
      </c>
      <c r="J64" s="19" t="str">
        <f>IF(A64="","",IF(VLOOKUP(A64,[7]令和3年度契約状況調査票!$E:$AR,14,FALSE)="他官署で調達手続きを実施のため","－",IF(VLOOKUP(A64,[7]令和3年度契約状況調査票!$E:$AR,21,FALSE)="②同種の他の契約の予定価格を類推されるおそれがあるため公表しない","－",IF(VLOOKUP(A64,[7]令和3年度契約状況調査票!$E:$AR,21,FALSE)="－","－",IF(VLOOKUP(A64,[7]令和3年度契約状況調査票!$E:$AR,7,FALSE)&lt;&gt;"",TEXT(VLOOKUP(A64,[7]令和3年度契約状況調査票!$E:$AR,17,FALSE),"#.0%")&amp;CHAR(10)&amp;"(B/A×100)",VLOOKUP(A64,[7]令和3年度契約状況調査票!$E:$AR,17,FALSE))))))</f>
        <v/>
      </c>
      <c r="K64" s="20" t="str">
        <f>IF(A64="","",IF(VLOOKUP(A64,[7]令和3年度契約状況調査票!$E:$AR,27,FALSE)="①公益社団法人","公社",IF(VLOOKUP(A64,[7]令和3年度契約状況調査票!$E:$AR,27,FALSE)="②公益財団法人","公財","")))</f>
        <v/>
      </c>
      <c r="L64" s="20" t="str">
        <f>IF(A64="","",VLOOKUP(A64,[7]令和3年度契約状況調査票!$E:$AR,28,FALSE))</f>
        <v/>
      </c>
      <c r="M64" s="21" t="str">
        <f>IF(A64="","",IF(VLOOKUP(A64,[7]令和3年度契約状況調査票!$E:$AR,28,FALSE)="国所管",VLOOKUP(A64,[7]令和3年度契約状況調査票!$E:$AR,22,FALSE),""))</f>
        <v/>
      </c>
      <c r="N64" s="22" t="str">
        <f>IF(A64="","",IF(AND(P64="○",O64="分担契約/単価契約"),"単価契約"&amp;CHAR(10)&amp;"予定調達総額 "&amp;TEXT(VLOOKUP(A64,[7]令和3年度契約状況調査票!$E:$AR,16,FALSE),"#,##0円")&amp;"(B)"&amp;CHAR(10)&amp;"分担契約"&amp;CHAR(10)&amp;VLOOKUP(A64,[7]令和3年度契約状況調査票!$E:$AR,32,FALSE),IF(AND(P64="○",O64="分担契約"),"分担契約"&amp;CHAR(10)&amp;"契約総額 "&amp;TEXT(VLOOKUP(A64,[7]令和3年度契約状況調査票!$E:$AR,16,FALSE),"#,##0円")&amp;"(B)"&amp;CHAR(10)&amp;VLOOKUP(A64,[7]令和3年度契約状況調査票!$E:$AR,32,FALSE),(IF(O64="分担契約/単価契約","単価契約"&amp;CHAR(10)&amp;"予定調達総額 "&amp;TEXT(VLOOKUP(A64,[7]令和3年度契約状況調査票!$E:$AR,16,FALSE),"#,##0円")&amp;CHAR(10)&amp;"分担契約"&amp;CHAR(10)&amp;VLOOKUP(A64,[7]令和3年度契約状況調査票!$E:$AR,32,FALSE),IF(O64="分担契約","分担契約"&amp;CHAR(10)&amp;"契約総額 "&amp;TEXT(VLOOKUP(A64,[7]令和3年度契約状況調査票!$E:$AR,16,FALSE),"#,##0円")&amp;CHAR(10)&amp;VLOOKUP(A64,[7]令和3年度契約状況調査票!$E:$AR,32,FALSE),IF(O64="単価契約","単価契約"&amp;CHAR(10)&amp;"予定調達総額 "&amp;TEXT(VLOOKUP(A64,[7]令和3年度契約状況調査票!$E:$AR,16,FALSE),"#,##0円")&amp;CHAR(10)&amp;VLOOKUP(A64,[7]令和3年度契約状況調査票!$E:$AR,32,FALSE),VLOOKUP(A64,[7]令和3年度契約状況調査票!$E:$AR,32,FALSE))))))))</f>
        <v/>
      </c>
      <c r="O64" s="10" t="str">
        <f>IF(A64="","",VLOOKUP(A64,[7]令和3年度契約状況調査票!$E:$BY,53,FALSE))</f>
        <v/>
      </c>
      <c r="P64" s="10" t="str">
        <f>IF(A64="","",IF(VLOOKUP(A64,[7]令和3年度契約状況調査票!$E:$AR,14,FALSE)="他官署で調達手続きを実施のため","×",IF(VLOOKUP(A64,[7]令和3年度契約状況調査票!$E:$AR,21,FALSE)="②同種の他の契約の予定価格を類推されるおそれがあるため公表しない","×","○")))</f>
        <v/>
      </c>
    </row>
    <row r="65" spans="1:16" s="10" customFormat="1" ht="60" customHeight="1">
      <c r="A65" s="11" t="str">
        <f>IF(MAX([7]令和3年度契約状況調査票!E64:E309)&gt;=ROW()-5,ROW()-5,"")</f>
        <v/>
      </c>
      <c r="B65" s="12" t="str">
        <f>IF(A65="","",VLOOKUP(A65,[7]令和3年度契約状況調査票!$E:$AR,5,FALSE))</f>
        <v/>
      </c>
      <c r="C65" s="13" t="str">
        <f>IF(A65="","",VLOOKUP(A65,[7]令和3年度契約状況調査票!$E:$AR,6,FALSE))</f>
        <v/>
      </c>
      <c r="D65" s="14" t="str">
        <f>IF(A65="","",VLOOKUP(A65,[7]令和3年度契約状況調査票!$E:$AR,9,FALSE))</f>
        <v/>
      </c>
      <c r="E65" s="12" t="str">
        <f>IF(A65="","",VLOOKUP(A65,[7]令和3年度契約状況調査票!$E:$AR,10,FALSE))</f>
        <v/>
      </c>
      <c r="F65" s="15" t="str">
        <f>IF(A65="","",VLOOKUP(A65,[7]令和3年度契約状況調査票!$E:$AR,11,FALSE))</f>
        <v/>
      </c>
      <c r="G65" s="16" t="str">
        <f>IF(A65="","",IF(VLOOKUP(A65,[7]令和3年度契約状況調査票!$E:$AR,12,FALSE)="②一般競争入札（総合評価方式）","一般競争入札"&amp;CHAR(10)&amp;"（総合評価方式）","一般競争入札"))</f>
        <v/>
      </c>
      <c r="H65" s="18" t="str">
        <f>IF(A65="","",IF(VLOOKUP(A65,[7]令和3年度契約状況調査票!$E:$AR,14,FALSE)="他官署で調達手続きを実施のため","他官署で調達手続きを実施のため",IF(VLOOKUP(A65,[7]令和3年度契約状況調査票!$E:$AR,21,FALSE)="②同種の他の契約の予定価格を類推されるおそれがあるため公表しない","同種の他の契約の予定価格を類推されるおそれがあるため公表しない",IF(VLOOKUP(A65,[7]令和3年度契約状況調査票!$E:$AR,21,FALSE)="－","－",IF(VLOOKUP(A65,[7]令和3年度契約状況調査票!$E:$AR,7,FALSE)&lt;&gt;"",TEXT(VLOOKUP(A65,[7]令和3年度契約状況調査票!$E:$AR,14,FALSE),"#,##0円")&amp;CHAR(10)&amp;"(A)",VLOOKUP(A65,[7]令和3年度契約状況調査票!$E:$AR,14,FALSE))))))</f>
        <v/>
      </c>
      <c r="I65" s="18" t="str">
        <f>IF(A65="","",VLOOKUP(A65,[7]令和3年度契約状況調査票!$E:$AR,15,FALSE))</f>
        <v/>
      </c>
      <c r="J65" s="19" t="str">
        <f>IF(A65="","",IF(VLOOKUP(A65,[7]令和3年度契約状況調査票!$E:$AR,14,FALSE)="他官署で調達手続きを実施のため","－",IF(VLOOKUP(A65,[7]令和3年度契約状況調査票!$E:$AR,21,FALSE)="②同種の他の契約の予定価格を類推されるおそれがあるため公表しない","－",IF(VLOOKUP(A65,[7]令和3年度契約状況調査票!$E:$AR,21,FALSE)="－","－",IF(VLOOKUP(A65,[7]令和3年度契約状況調査票!$E:$AR,7,FALSE)&lt;&gt;"",TEXT(VLOOKUP(A65,[7]令和3年度契約状況調査票!$E:$AR,17,FALSE),"#.0%")&amp;CHAR(10)&amp;"(B/A×100)",VLOOKUP(A65,[7]令和3年度契約状況調査票!$E:$AR,17,FALSE))))))</f>
        <v/>
      </c>
      <c r="K65" s="20" t="str">
        <f>IF(A65="","",IF(VLOOKUP(A65,[7]令和3年度契約状況調査票!$E:$AR,27,FALSE)="①公益社団法人","公社",IF(VLOOKUP(A65,[7]令和3年度契約状況調査票!$E:$AR,27,FALSE)="②公益財団法人","公財","")))</f>
        <v/>
      </c>
      <c r="L65" s="20" t="str">
        <f>IF(A65="","",VLOOKUP(A65,[7]令和3年度契約状況調査票!$E:$AR,28,FALSE))</f>
        <v/>
      </c>
      <c r="M65" s="21" t="str">
        <f>IF(A65="","",IF(VLOOKUP(A65,[7]令和3年度契約状況調査票!$E:$AR,28,FALSE)="国所管",VLOOKUP(A65,[7]令和3年度契約状況調査票!$E:$AR,22,FALSE),""))</f>
        <v/>
      </c>
      <c r="N65" s="22" t="str">
        <f>IF(A65="","",IF(AND(P65="○",O65="分担契約/単価契約"),"単価契約"&amp;CHAR(10)&amp;"予定調達総額 "&amp;TEXT(VLOOKUP(A65,[7]令和3年度契約状況調査票!$E:$AR,16,FALSE),"#,##0円")&amp;"(B)"&amp;CHAR(10)&amp;"分担契約"&amp;CHAR(10)&amp;VLOOKUP(A65,[7]令和3年度契約状況調査票!$E:$AR,32,FALSE),IF(AND(P65="○",O65="分担契約"),"分担契約"&amp;CHAR(10)&amp;"契約総額 "&amp;TEXT(VLOOKUP(A65,[7]令和3年度契約状況調査票!$E:$AR,16,FALSE),"#,##0円")&amp;"(B)"&amp;CHAR(10)&amp;VLOOKUP(A65,[7]令和3年度契約状況調査票!$E:$AR,32,FALSE),(IF(O65="分担契約/単価契約","単価契約"&amp;CHAR(10)&amp;"予定調達総額 "&amp;TEXT(VLOOKUP(A65,[7]令和3年度契約状況調査票!$E:$AR,16,FALSE),"#,##0円")&amp;CHAR(10)&amp;"分担契約"&amp;CHAR(10)&amp;VLOOKUP(A65,[7]令和3年度契約状況調査票!$E:$AR,32,FALSE),IF(O65="分担契約","分担契約"&amp;CHAR(10)&amp;"契約総額 "&amp;TEXT(VLOOKUP(A65,[7]令和3年度契約状況調査票!$E:$AR,16,FALSE),"#,##0円")&amp;CHAR(10)&amp;VLOOKUP(A65,[7]令和3年度契約状況調査票!$E:$AR,32,FALSE),IF(O65="単価契約","単価契約"&amp;CHAR(10)&amp;"予定調達総額 "&amp;TEXT(VLOOKUP(A65,[7]令和3年度契約状況調査票!$E:$AR,16,FALSE),"#,##0円")&amp;CHAR(10)&amp;VLOOKUP(A65,[7]令和3年度契約状況調査票!$E:$AR,32,FALSE),VLOOKUP(A65,[7]令和3年度契約状況調査票!$E:$AR,32,FALSE))))))))</f>
        <v/>
      </c>
      <c r="O65" s="10" t="str">
        <f>IF(A65="","",VLOOKUP(A65,[7]令和3年度契約状況調査票!$E:$BY,53,FALSE))</f>
        <v/>
      </c>
      <c r="P65" s="10" t="str">
        <f>IF(A65="","",IF(VLOOKUP(A65,[7]令和3年度契約状況調査票!$E:$AR,14,FALSE)="他官署で調達手続きを実施のため","×",IF(VLOOKUP(A65,[7]令和3年度契約状況調査票!$E:$AR,21,FALSE)="②同種の他の契約の予定価格を類推されるおそれがあるため公表しない","×","○")))</f>
        <v/>
      </c>
    </row>
    <row r="66" spans="1:16" s="10" customFormat="1" ht="60" customHeight="1">
      <c r="A66" s="11" t="str">
        <f>IF(MAX([7]令和3年度契約状況調査票!E65:E310)&gt;=ROW()-5,ROW()-5,"")</f>
        <v/>
      </c>
      <c r="B66" s="12" t="str">
        <f>IF(A66="","",VLOOKUP(A66,[7]令和3年度契約状況調査票!$E:$AR,5,FALSE))</f>
        <v/>
      </c>
      <c r="C66" s="13" t="str">
        <f>IF(A66="","",VLOOKUP(A66,[7]令和3年度契約状況調査票!$E:$AR,6,FALSE))</f>
        <v/>
      </c>
      <c r="D66" s="14" t="str">
        <f>IF(A66="","",VLOOKUP(A66,[7]令和3年度契約状況調査票!$E:$AR,9,FALSE))</f>
        <v/>
      </c>
      <c r="E66" s="12" t="str">
        <f>IF(A66="","",VLOOKUP(A66,[7]令和3年度契約状況調査票!$E:$AR,10,FALSE))</f>
        <v/>
      </c>
      <c r="F66" s="15" t="str">
        <f>IF(A66="","",VLOOKUP(A66,[7]令和3年度契約状況調査票!$E:$AR,11,FALSE))</f>
        <v/>
      </c>
      <c r="G66" s="16" t="str">
        <f>IF(A66="","",IF(VLOOKUP(A66,[7]令和3年度契約状況調査票!$E:$AR,12,FALSE)="②一般競争入札（総合評価方式）","一般競争入札"&amp;CHAR(10)&amp;"（総合評価方式）","一般競争入札"))</f>
        <v/>
      </c>
      <c r="H66" s="18" t="str">
        <f>IF(A66="","",IF(VLOOKUP(A66,[7]令和3年度契約状況調査票!$E:$AR,14,FALSE)="他官署で調達手続きを実施のため","他官署で調達手続きを実施のため",IF(VLOOKUP(A66,[7]令和3年度契約状況調査票!$E:$AR,21,FALSE)="②同種の他の契約の予定価格を類推されるおそれがあるため公表しない","同種の他の契約の予定価格を類推されるおそれがあるため公表しない",IF(VLOOKUP(A66,[7]令和3年度契約状況調査票!$E:$AR,21,FALSE)="－","－",IF(VLOOKUP(A66,[7]令和3年度契約状況調査票!$E:$AR,7,FALSE)&lt;&gt;"",TEXT(VLOOKUP(A66,[7]令和3年度契約状況調査票!$E:$AR,14,FALSE),"#,##0円")&amp;CHAR(10)&amp;"(A)",VLOOKUP(A66,[7]令和3年度契約状況調査票!$E:$AR,14,FALSE))))))</f>
        <v/>
      </c>
      <c r="I66" s="18" t="str">
        <f>IF(A66="","",VLOOKUP(A66,[7]令和3年度契約状況調査票!$E:$AR,15,FALSE))</f>
        <v/>
      </c>
      <c r="J66" s="19" t="str">
        <f>IF(A66="","",IF(VLOOKUP(A66,[7]令和3年度契約状況調査票!$E:$AR,14,FALSE)="他官署で調達手続きを実施のため","－",IF(VLOOKUP(A66,[7]令和3年度契約状況調査票!$E:$AR,21,FALSE)="②同種の他の契約の予定価格を類推されるおそれがあるため公表しない","－",IF(VLOOKUP(A66,[7]令和3年度契約状況調査票!$E:$AR,21,FALSE)="－","－",IF(VLOOKUP(A66,[7]令和3年度契約状況調査票!$E:$AR,7,FALSE)&lt;&gt;"",TEXT(VLOOKUP(A66,[7]令和3年度契約状況調査票!$E:$AR,17,FALSE),"#.0%")&amp;CHAR(10)&amp;"(B/A×100)",VLOOKUP(A66,[7]令和3年度契約状況調査票!$E:$AR,17,FALSE))))))</f>
        <v/>
      </c>
      <c r="K66" s="20" t="str">
        <f>IF(A66="","",IF(VLOOKUP(A66,[7]令和3年度契約状況調査票!$E:$AR,27,FALSE)="①公益社団法人","公社",IF(VLOOKUP(A66,[7]令和3年度契約状況調査票!$E:$AR,27,FALSE)="②公益財団法人","公財","")))</f>
        <v/>
      </c>
      <c r="L66" s="20" t="str">
        <f>IF(A66="","",VLOOKUP(A66,[7]令和3年度契約状況調査票!$E:$AR,28,FALSE))</f>
        <v/>
      </c>
      <c r="M66" s="21" t="str">
        <f>IF(A66="","",IF(VLOOKUP(A66,[7]令和3年度契約状況調査票!$E:$AR,28,FALSE)="国所管",VLOOKUP(A66,[7]令和3年度契約状況調査票!$E:$AR,22,FALSE),""))</f>
        <v/>
      </c>
      <c r="N66" s="22" t="str">
        <f>IF(A66="","",IF(AND(P66="○",O66="分担契約/単価契約"),"単価契約"&amp;CHAR(10)&amp;"予定調達総額 "&amp;TEXT(VLOOKUP(A66,[7]令和3年度契約状況調査票!$E:$AR,16,FALSE),"#,##0円")&amp;"(B)"&amp;CHAR(10)&amp;"分担契約"&amp;CHAR(10)&amp;VLOOKUP(A66,[7]令和3年度契約状況調査票!$E:$AR,32,FALSE),IF(AND(P66="○",O66="分担契約"),"分担契約"&amp;CHAR(10)&amp;"契約総額 "&amp;TEXT(VLOOKUP(A66,[7]令和3年度契約状況調査票!$E:$AR,16,FALSE),"#,##0円")&amp;"(B)"&amp;CHAR(10)&amp;VLOOKUP(A66,[7]令和3年度契約状況調査票!$E:$AR,32,FALSE),(IF(O66="分担契約/単価契約","単価契約"&amp;CHAR(10)&amp;"予定調達総額 "&amp;TEXT(VLOOKUP(A66,[7]令和3年度契約状況調査票!$E:$AR,16,FALSE),"#,##0円")&amp;CHAR(10)&amp;"分担契約"&amp;CHAR(10)&amp;VLOOKUP(A66,[7]令和3年度契約状況調査票!$E:$AR,32,FALSE),IF(O66="分担契約","分担契約"&amp;CHAR(10)&amp;"契約総額 "&amp;TEXT(VLOOKUP(A66,[7]令和3年度契約状況調査票!$E:$AR,16,FALSE),"#,##0円")&amp;CHAR(10)&amp;VLOOKUP(A66,[7]令和3年度契約状況調査票!$E:$AR,32,FALSE),IF(O66="単価契約","単価契約"&amp;CHAR(10)&amp;"予定調達総額 "&amp;TEXT(VLOOKUP(A66,[7]令和3年度契約状況調査票!$E:$AR,16,FALSE),"#,##0円")&amp;CHAR(10)&amp;VLOOKUP(A66,[7]令和3年度契約状況調査票!$E:$AR,32,FALSE),VLOOKUP(A66,[7]令和3年度契約状況調査票!$E:$AR,32,FALSE))))))))</f>
        <v/>
      </c>
      <c r="O66" s="10" t="str">
        <f>IF(A66="","",VLOOKUP(A66,[7]令和3年度契約状況調査票!$E:$BY,53,FALSE))</f>
        <v/>
      </c>
      <c r="P66" s="10" t="str">
        <f>IF(A66="","",IF(VLOOKUP(A66,[7]令和3年度契約状況調査票!$E:$AR,14,FALSE)="他官署で調達手続きを実施のため","×",IF(VLOOKUP(A66,[7]令和3年度契約状況調査票!$E:$AR,21,FALSE)="②同種の他の契約の予定価格を類推されるおそれがあるため公表しない","×","○")))</f>
        <v/>
      </c>
    </row>
    <row r="67" spans="1:16" s="10" customFormat="1" ht="60" customHeight="1">
      <c r="A67" s="11" t="str">
        <f>IF(MAX([7]令和3年度契約状況調査票!E66:E311)&gt;=ROW()-5,ROW()-5,"")</f>
        <v/>
      </c>
      <c r="B67" s="12" t="str">
        <f>IF(A67="","",VLOOKUP(A67,[7]令和3年度契約状況調査票!$E:$AR,5,FALSE))</f>
        <v/>
      </c>
      <c r="C67" s="13" t="str">
        <f>IF(A67="","",VLOOKUP(A67,[7]令和3年度契約状況調査票!$E:$AR,6,FALSE))</f>
        <v/>
      </c>
      <c r="D67" s="14" t="str">
        <f>IF(A67="","",VLOOKUP(A67,[7]令和3年度契約状況調査票!$E:$AR,9,FALSE))</f>
        <v/>
      </c>
      <c r="E67" s="12" t="str">
        <f>IF(A67="","",VLOOKUP(A67,[7]令和3年度契約状況調査票!$E:$AR,10,FALSE))</f>
        <v/>
      </c>
      <c r="F67" s="15" t="str">
        <f>IF(A67="","",VLOOKUP(A67,[7]令和3年度契約状況調査票!$E:$AR,11,FALSE))</f>
        <v/>
      </c>
      <c r="G67" s="16" t="str">
        <f>IF(A67="","",IF(VLOOKUP(A67,[7]令和3年度契約状況調査票!$E:$AR,12,FALSE)="②一般競争入札（総合評価方式）","一般競争入札"&amp;CHAR(10)&amp;"（総合評価方式）","一般競争入札"))</f>
        <v/>
      </c>
      <c r="H67" s="18" t="str">
        <f>IF(A67="","",IF(VLOOKUP(A67,[7]令和3年度契約状況調査票!$E:$AR,14,FALSE)="他官署で調達手続きを実施のため","他官署で調達手続きを実施のため",IF(VLOOKUP(A67,[7]令和3年度契約状況調査票!$E:$AR,21,FALSE)="②同種の他の契約の予定価格を類推されるおそれがあるため公表しない","同種の他の契約の予定価格を類推されるおそれがあるため公表しない",IF(VLOOKUP(A67,[7]令和3年度契約状況調査票!$E:$AR,21,FALSE)="－","－",IF(VLOOKUP(A67,[7]令和3年度契約状況調査票!$E:$AR,7,FALSE)&lt;&gt;"",TEXT(VLOOKUP(A67,[7]令和3年度契約状況調査票!$E:$AR,14,FALSE),"#,##0円")&amp;CHAR(10)&amp;"(A)",VLOOKUP(A67,[7]令和3年度契約状況調査票!$E:$AR,14,FALSE))))))</f>
        <v/>
      </c>
      <c r="I67" s="18" t="str">
        <f>IF(A67="","",VLOOKUP(A67,[7]令和3年度契約状況調査票!$E:$AR,15,FALSE))</f>
        <v/>
      </c>
      <c r="J67" s="19" t="str">
        <f>IF(A67="","",IF(VLOOKUP(A67,[7]令和3年度契約状況調査票!$E:$AR,14,FALSE)="他官署で調達手続きを実施のため","－",IF(VLOOKUP(A67,[7]令和3年度契約状況調査票!$E:$AR,21,FALSE)="②同種の他の契約の予定価格を類推されるおそれがあるため公表しない","－",IF(VLOOKUP(A67,[7]令和3年度契約状況調査票!$E:$AR,21,FALSE)="－","－",IF(VLOOKUP(A67,[7]令和3年度契約状況調査票!$E:$AR,7,FALSE)&lt;&gt;"",TEXT(VLOOKUP(A67,[7]令和3年度契約状況調査票!$E:$AR,17,FALSE),"#.0%")&amp;CHAR(10)&amp;"(B/A×100)",VLOOKUP(A67,[7]令和3年度契約状況調査票!$E:$AR,17,FALSE))))))</f>
        <v/>
      </c>
      <c r="K67" s="20" t="str">
        <f>IF(A67="","",IF(VLOOKUP(A67,[7]令和3年度契約状況調査票!$E:$AR,27,FALSE)="①公益社団法人","公社",IF(VLOOKUP(A67,[7]令和3年度契約状況調査票!$E:$AR,27,FALSE)="②公益財団法人","公財","")))</f>
        <v/>
      </c>
      <c r="L67" s="20" t="str">
        <f>IF(A67="","",VLOOKUP(A67,[7]令和3年度契約状況調査票!$E:$AR,28,FALSE))</f>
        <v/>
      </c>
      <c r="M67" s="21" t="str">
        <f>IF(A67="","",IF(VLOOKUP(A67,[7]令和3年度契約状況調査票!$E:$AR,28,FALSE)="国所管",VLOOKUP(A67,[7]令和3年度契約状況調査票!$E:$AR,22,FALSE),""))</f>
        <v/>
      </c>
      <c r="N67" s="22" t="str">
        <f>IF(A67="","",IF(AND(P67="○",O67="分担契約/単価契約"),"単価契約"&amp;CHAR(10)&amp;"予定調達総額 "&amp;TEXT(VLOOKUP(A67,[7]令和3年度契約状況調査票!$E:$AR,16,FALSE),"#,##0円")&amp;"(B)"&amp;CHAR(10)&amp;"分担契約"&amp;CHAR(10)&amp;VLOOKUP(A67,[7]令和3年度契約状況調査票!$E:$AR,32,FALSE),IF(AND(P67="○",O67="分担契約"),"分担契約"&amp;CHAR(10)&amp;"契約総額 "&amp;TEXT(VLOOKUP(A67,[7]令和3年度契約状況調査票!$E:$AR,16,FALSE),"#,##0円")&amp;"(B)"&amp;CHAR(10)&amp;VLOOKUP(A67,[7]令和3年度契約状況調査票!$E:$AR,32,FALSE),(IF(O67="分担契約/単価契約","単価契約"&amp;CHAR(10)&amp;"予定調達総額 "&amp;TEXT(VLOOKUP(A67,[7]令和3年度契約状況調査票!$E:$AR,16,FALSE),"#,##0円")&amp;CHAR(10)&amp;"分担契約"&amp;CHAR(10)&amp;VLOOKUP(A67,[7]令和3年度契約状況調査票!$E:$AR,32,FALSE),IF(O67="分担契約","分担契約"&amp;CHAR(10)&amp;"契約総額 "&amp;TEXT(VLOOKUP(A67,[7]令和3年度契約状況調査票!$E:$AR,16,FALSE),"#,##0円")&amp;CHAR(10)&amp;VLOOKUP(A67,[7]令和3年度契約状況調査票!$E:$AR,32,FALSE),IF(O67="単価契約","単価契約"&amp;CHAR(10)&amp;"予定調達総額 "&amp;TEXT(VLOOKUP(A67,[7]令和3年度契約状況調査票!$E:$AR,16,FALSE),"#,##0円")&amp;CHAR(10)&amp;VLOOKUP(A67,[7]令和3年度契約状況調査票!$E:$AR,32,FALSE),VLOOKUP(A67,[7]令和3年度契約状況調査票!$E:$AR,32,FALSE))))))))</f>
        <v/>
      </c>
      <c r="O67" s="10" t="str">
        <f>IF(A67="","",VLOOKUP(A67,[7]令和3年度契約状況調査票!$E:$BY,53,FALSE))</f>
        <v/>
      </c>
      <c r="P67" s="10" t="str">
        <f>IF(A67="","",IF(VLOOKUP(A67,[7]令和3年度契約状況調査票!$E:$AR,14,FALSE)="他官署で調達手続きを実施のため","×",IF(VLOOKUP(A67,[7]令和3年度契約状況調査票!$E:$AR,21,FALSE)="②同種の他の契約の予定価格を類推されるおそれがあるため公表しない","×","○")))</f>
        <v/>
      </c>
    </row>
    <row r="68" spans="1:16" s="10" customFormat="1" ht="60" customHeight="1">
      <c r="A68" s="11" t="str">
        <f>IF(MAX([7]令和3年度契約状況調査票!E67:E312)&gt;=ROW()-5,ROW()-5,"")</f>
        <v/>
      </c>
      <c r="B68" s="12" t="str">
        <f>IF(A68="","",VLOOKUP(A68,[7]令和3年度契約状況調査票!$E:$AR,5,FALSE))</f>
        <v/>
      </c>
      <c r="C68" s="13" t="str">
        <f>IF(A68="","",VLOOKUP(A68,[7]令和3年度契約状況調査票!$E:$AR,6,FALSE))</f>
        <v/>
      </c>
      <c r="D68" s="14" t="str">
        <f>IF(A68="","",VLOOKUP(A68,[7]令和3年度契約状況調査票!$E:$AR,9,FALSE))</f>
        <v/>
      </c>
      <c r="E68" s="12" t="str">
        <f>IF(A68="","",VLOOKUP(A68,[7]令和3年度契約状況調査票!$E:$AR,10,FALSE))</f>
        <v/>
      </c>
      <c r="F68" s="15" t="str">
        <f>IF(A68="","",VLOOKUP(A68,[7]令和3年度契約状況調査票!$E:$AR,11,FALSE))</f>
        <v/>
      </c>
      <c r="G68" s="16" t="str">
        <f>IF(A68="","",IF(VLOOKUP(A68,[7]令和3年度契約状況調査票!$E:$AR,12,FALSE)="②一般競争入札（総合評価方式）","一般競争入札"&amp;CHAR(10)&amp;"（総合評価方式）","一般競争入札"))</f>
        <v/>
      </c>
      <c r="H68" s="18" t="str">
        <f>IF(A68="","",IF(VLOOKUP(A68,[7]令和3年度契約状況調査票!$E:$AR,14,FALSE)="他官署で調達手続きを実施のため","他官署で調達手続きを実施のため",IF(VLOOKUP(A68,[7]令和3年度契約状況調査票!$E:$AR,21,FALSE)="②同種の他の契約の予定価格を類推されるおそれがあるため公表しない","同種の他の契約の予定価格を類推されるおそれがあるため公表しない",IF(VLOOKUP(A68,[7]令和3年度契約状況調査票!$E:$AR,21,FALSE)="－","－",IF(VLOOKUP(A68,[7]令和3年度契約状況調査票!$E:$AR,7,FALSE)&lt;&gt;"",TEXT(VLOOKUP(A68,[7]令和3年度契約状況調査票!$E:$AR,14,FALSE),"#,##0円")&amp;CHAR(10)&amp;"(A)",VLOOKUP(A68,[7]令和3年度契約状況調査票!$E:$AR,14,FALSE))))))</f>
        <v/>
      </c>
      <c r="I68" s="18" t="str">
        <f>IF(A68="","",VLOOKUP(A68,[7]令和3年度契約状況調査票!$E:$AR,15,FALSE))</f>
        <v/>
      </c>
      <c r="J68" s="19" t="str">
        <f>IF(A68="","",IF(VLOOKUP(A68,[7]令和3年度契約状況調査票!$E:$AR,14,FALSE)="他官署で調達手続きを実施のため","－",IF(VLOOKUP(A68,[7]令和3年度契約状況調査票!$E:$AR,21,FALSE)="②同種の他の契約の予定価格を類推されるおそれがあるため公表しない","－",IF(VLOOKUP(A68,[7]令和3年度契約状況調査票!$E:$AR,21,FALSE)="－","－",IF(VLOOKUP(A68,[7]令和3年度契約状況調査票!$E:$AR,7,FALSE)&lt;&gt;"",TEXT(VLOOKUP(A68,[7]令和3年度契約状況調査票!$E:$AR,17,FALSE),"#.0%")&amp;CHAR(10)&amp;"(B/A×100)",VLOOKUP(A68,[7]令和3年度契約状況調査票!$E:$AR,17,FALSE))))))</f>
        <v/>
      </c>
      <c r="K68" s="20" t="str">
        <f>IF(A68="","",IF(VLOOKUP(A68,[7]令和3年度契約状況調査票!$E:$AR,27,FALSE)="①公益社団法人","公社",IF(VLOOKUP(A68,[7]令和3年度契約状況調査票!$E:$AR,27,FALSE)="②公益財団法人","公財","")))</f>
        <v/>
      </c>
      <c r="L68" s="20" t="str">
        <f>IF(A68="","",VLOOKUP(A68,[7]令和3年度契約状況調査票!$E:$AR,28,FALSE))</f>
        <v/>
      </c>
      <c r="M68" s="21" t="str">
        <f>IF(A68="","",IF(VLOOKUP(A68,[7]令和3年度契約状況調査票!$E:$AR,28,FALSE)="国所管",VLOOKUP(A68,[7]令和3年度契約状況調査票!$E:$AR,22,FALSE),""))</f>
        <v/>
      </c>
      <c r="N68" s="22" t="str">
        <f>IF(A68="","",IF(AND(P68="○",O68="分担契約/単価契約"),"単価契約"&amp;CHAR(10)&amp;"予定調達総額 "&amp;TEXT(VLOOKUP(A68,[7]令和3年度契約状況調査票!$E:$AR,16,FALSE),"#,##0円")&amp;"(B)"&amp;CHAR(10)&amp;"分担契約"&amp;CHAR(10)&amp;VLOOKUP(A68,[7]令和3年度契約状況調査票!$E:$AR,32,FALSE),IF(AND(P68="○",O68="分担契約"),"分担契約"&amp;CHAR(10)&amp;"契約総額 "&amp;TEXT(VLOOKUP(A68,[7]令和3年度契約状況調査票!$E:$AR,16,FALSE),"#,##0円")&amp;"(B)"&amp;CHAR(10)&amp;VLOOKUP(A68,[7]令和3年度契約状況調査票!$E:$AR,32,FALSE),(IF(O68="分担契約/単価契約","単価契約"&amp;CHAR(10)&amp;"予定調達総額 "&amp;TEXT(VLOOKUP(A68,[7]令和3年度契約状況調査票!$E:$AR,16,FALSE),"#,##0円")&amp;CHAR(10)&amp;"分担契約"&amp;CHAR(10)&amp;VLOOKUP(A68,[7]令和3年度契約状況調査票!$E:$AR,32,FALSE),IF(O68="分担契約","分担契約"&amp;CHAR(10)&amp;"契約総額 "&amp;TEXT(VLOOKUP(A68,[7]令和3年度契約状況調査票!$E:$AR,16,FALSE),"#,##0円")&amp;CHAR(10)&amp;VLOOKUP(A68,[7]令和3年度契約状況調査票!$E:$AR,32,FALSE),IF(O68="単価契約","単価契約"&amp;CHAR(10)&amp;"予定調達総額 "&amp;TEXT(VLOOKUP(A68,[7]令和3年度契約状況調査票!$E:$AR,16,FALSE),"#,##0円")&amp;CHAR(10)&amp;VLOOKUP(A68,[7]令和3年度契約状況調査票!$E:$AR,32,FALSE),VLOOKUP(A68,[7]令和3年度契約状況調査票!$E:$AR,32,FALSE))))))))</f>
        <v/>
      </c>
      <c r="O68" s="10" t="str">
        <f>IF(A68="","",VLOOKUP(A68,[7]令和3年度契約状況調査票!$E:$BY,53,FALSE))</f>
        <v/>
      </c>
      <c r="P68" s="10" t="str">
        <f>IF(A68="","",IF(VLOOKUP(A68,[7]令和3年度契約状況調査票!$E:$AR,14,FALSE)="他官署で調達手続きを実施のため","×",IF(VLOOKUP(A68,[7]令和3年度契約状況調査票!$E:$AR,21,FALSE)="②同種の他の契約の予定価格を類推されるおそれがあるため公表しない","×","○")))</f>
        <v/>
      </c>
    </row>
    <row r="69" spans="1:16" s="10" customFormat="1" ht="60" customHeight="1">
      <c r="A69" s="11" t="str">
        <f>IF(MAX([7]令和3年度契約状況調査票!E68:E313)&gt;=ROW()-5,ROW()-5,"")</f>
        <v/>
      </c>
      <c r="B69" s="12" t="str">
        <f>IF(A69="","",VLOOKUP(A69,[7]令和3年度契約状況調査票!$E:$AR,5,FALSE))</f>
        <v/>
      </c>
      <c r="C69" s="13" t="str">
        <f>IF(A69="","",VLOOKUP(A69,[7]令和3年度契約状況調査票!$E:$AR,6,FALSE))</f>
        <v/>
      </c>
      <c r="D69" s="14" t="str">
        <f>IF(A69="","",VLOOKUP(A69,[7]令和3年度契約状況調査票!$E:$AR,9,FALSE))</f>
        <v/>
      </c>
      <c r="E69" s="12" t="str">
        <f>IF(A69="","",VLOOKUP(A69,[7]令和3年度契約状況調査票!$E:$AR,10,FALSE))</f>
        <v/>
      </c>
      <c r="F69" s="15" t="str">
        <f>IF(A69="","",VLOOKUP(A69,[7]令和3年度契約状況調査票!$E:$AR,11,FALSE))</f>
        <v/>
      </c>
      <c r="G69" s="16" t="str">
        <f>IF(A69="","",IF(VLOOKUP(A69,[7]令和3年度契約状況調査票!$E:$AR,12,FALSE)="②一般競争入札（総合評価方式）","一般競争入札"&amp;CHAR(10)&amp;"（総合評価方式）","一般競争入札"))</f>
        <v/>
      </c>
      <c r="H69" s="18" t="str">
        <f>IF(A69="","",IF(VLOOKUP(A69,[7]令和3年度契約状況調査票!$E:$AR,14,FALSE)="他官署で調達手続きを実施のため","他官署で調達手続きを実施のため",IF(VLOOKUP(A69,[7]令和3年度契約状況調査票!$E:$AR,21,FALSE)="②同種の他の契約の予定価格を類推されるおそれがあるため公表しない","同種の他の契約の予定価格を類推されるおそれがあるため公表しない",IF(VLOOKUP(A69,[7]令和3年度契約状況調査票!$E:$AR,21,FALSE)="－","－",IF(VLOOKUP(A69,[7]令和3年度契約状況調査票!$E:$AR,7,FALSE)&lt;&gt;"",TEXT(VLOOKUP(A69,[7]令和3年度契約状況調査票!$E:$AR,14,FALSE),"#,##0円")&amp;CHAR(10)&amp;"(A)",VLOOKUP(A69,[7]令和3年度契約状況調査票!$E:$AR,14,FALSE))))))</f>
        <v/>
      </c>
      <c r="I69" s="18" t="str">
        <f>IF(A69="","",VLOOKUP(A69,[7]令和3年度契約状況調査票!$E:$AR,15,FALSE))</f>
        <v/>
      </c>
      <c r="J69" s="19" t="str">
        <f>IF(A69="","",IF(VLOOKUP(A69,[7]令和3年度契約状況調査票!$E:$AR,14,FALSE)="他官署で調達手続きを実施のため","－",IF(VLOOKUP(A69,[7]令和3年度契約状況調査票!$E:$AR,21,FALSE)="②同種の他の契約の予定価格を類推されるおそれがあるため公表しない","－",IF(VLOOKUP(A69,[7]令和3年度契約状況調査票!$E:$AR,21,FALSE)="－","－",IF(VLOOKUP(A69,[7]令和3年度契約状況調査票!$E:$AR,7,FALSE)&lt;&gt;"",TEXT(VLOOKUP(A69,[7]令和3年度契約状況調査票!$E:$AR,17,FALSE),"#.0%")&amp;CHAR(10)&amp;"(B/A×100)",VLOOKUP(A69,[7]令和3年度契約状況調査票!$E:$AR,17,FALSE))))))</f>
        <v/>
      </c>
      <c r="K69" s="20" t="str">
        <f>IF(A69="","",IF(VLOOKUP(A69,[7]令和3年度契約状況調査票!$E:$AR,27,FALSE)="①公益社団法人","公社",IF(VLOOKUP(A69,[7]令和3年度契約状況調査票!$E:$AR,27,FALSE)="②公益財団法人","公財","")))</f>
        <v/>
      </c>
      <c r="L69" s="20" t="str">
        <f>IF(A69="","",VLOOKUP(A69,[7]令和3年度契約状況調査票!$E:$AR,28,FALSE))</f>
        <v/>
      </c>
      <c r="M69" s="21" t="str">
        <f>IF(A69="","",IF(VLOOKUP(A69,[7]令和3年度契約状況調査票!$E:$AR,28,FALSE)="国所管",VLOOKUP(A69,[7]令和3年度契約状況調査票!$E:$AR,22,FALSE),""))</f>
        <v/>
      </c>
      <c r="N69" s="22" t="str">
        <f>IF(A69="","",IF(AND(P69="○",O69="分担契約/単価契約"),"単価契約"&amp;CHAR(10)&amp;"予定調達総額 "&amp;TEXT(VLOOKUP(A69,[7]令和3年度契約状況調査票!$E:$AR,16,FALSE),"#,##0円")&amp;"(B)"&amp;CHAR(10)&amp;"分担契約"&amp;CHAR(10)&amp;VLOOKUP(A69,[7]令和3年度契約状況調査票!$E:$AR,32,FALSE),IF(AND(P69="○",O69="分担契約"),"分担契約"&amp;CHAR(10)&amp;"契約総額 "&amp;TEXT(VLOOKUP(A69,[7]令和3年度契約状況調査票!$E:$AR,16,FALSE),"#,##0円")&amp;"(B)"&amp;CHAR(10)&amp;VLOOKUP(A69,[7]令和3年度契約状況調査票!$E:$AR,32,FALSE),(IF(O69="分担契約/単価契約","単価契約"&amp;CHAR(10)&amp;"予定調達総額 "&amp;TEXT(VLOOKUP(A69,[7]令和3年度契約状況調査票!$E:$AR,16,FALSE),"#,##0円")&amp;CHAR(10)&amp;"分担契約"&amp;CHAR(10)&amp;VLOOKUP(A69,[7]令和3年度契約状況調査票!$E:$AR,32,FALSE),IF(O69="分担契約","分担契約"&amp;CHAR(10)&amp;"契約総額 "&amp;TEXT(VLOOKUP(A69,[7]令和3年度契約状況調査票!$E:$AR,16,FALSE),"#,##0円")&amp;CHAR(10)&amp;VLOOKUP(A69,[7]令和3年度契約状況調査票!$E:$AR,32,FALSE),IF(O69="単価契約","単価契約"&amp;CHAR(10)&amp;"予定調達総額 "&amp;TEXT(VLOOKUP(A69,[7]令和3年度契約状況調査票!$E:$AR,16,FALSE),"#,##0円")&amp;CHAR(10)&amp;VLOOKUP(A69,[7]令和3年度契約状況調査票!$E:$AR,32,FALSE),VLOOKUP(A69,[7]令和3年度契約状況調査票!$E:$AR,32,FALSE))))))))</f>
        <v/>
      </c>
      <c r="O69" s="10" t="str">
        <f>IF(A69="","",VLOOKUP(A69,[7]令和3年度契約状況調査票!$E:$BY,53,FALSE))</f>
        <v/>
      </c>
      <c r="P69" s="10" t="str">
        <f>IF(A69="","",IF(VLOOKUP(A69,[7]令和3年度契約状況調査票!$E:$AR,14,FALSE)="他官署で調達手続きを実施のため","×",IF(VLOOKUP(A69,[7]令和3年度契約状況調査票!$E:$AR,21,FALSE)="②同種の他の契約の予定価格を類推されるおそれがあるため公表しない","×","○")))</f>
        <v/>
      </c>
    </row>
    <row r="70" spans="1:16" s="10" customFormat="1" ht="60" customHeight="1">
      <c r="A70" s="11" t="str">
        <f>IF(MAX([7]令和3年度契約状況調査票!E69:E314)&gt;=ROW()-5,ROW()-5,"")</f>
        <v/>
      </c>
      <c r="B70" s="12" t="str">
        <f>IF(A70="","",VLOOKUP(A70,[7]令和3年度契約状況調査票!$E:$AR,5,FALSE))</f>
        <v/>
      </c>
      <c r="C70" s="13" t="str">
        <f>IF(A70="","",VLOOKUP(A70,[7]令和3年度契約状況調査票!$E:$AR,6,FALSE))</f>
        <v/>
      </c>
      <c r="D70" s="14" t="str">
        <f>IF(A70="","",VLOOKUP(A70,[7]令和3年度契約状況調査票!$E:$AR,9,FALSE))</f>
        <v/>
      </c>
      <c r="E70" s="12" t="str">
        <f>IF(A70="","",VLOOKUP(A70,[7]令和3年度契約状況調査票!$E:$AR,10,FALSE))</f>
        <v/>
      </c>
      <c r="F70" s="15" t="str">
        <f>IF(A70="","",VLOOKUP(A70,[7]令和3年度契約状況調査票!$E:$AR,11,FALSE))</f>
        <v/>
      </c>
      <c r="G70" s="16" t="str">
        <f>IF(A70="","",IF(VLOOKUP(A70,[7]令和3年度契約状況調査票!$E:$AR,12,FALSE)="②一般競争入札（総合評価方式）","一般競争入札"&amp;CHAR(10)&amp;"（総合評価方式）","一般競争入札"))</f>
        <v/>
      </c>
      <c r="H70" s="18" t="str">
        <f>IF(A70="","",IF(VLOOKUP(A70,[7]令和3年度契約状況調査票!$E:$AR,14,FALSE)="他官署で調達手続きを実施のため","他官署で調達手続きを実施のため",IF(VLOOKUP(A70,[7]令和3年度契約状況調査票!$E:$AR,21,FALSE)="②同種の他の契約の予定価格を類推されるおそれがあるため公表しない","同種の他の契約の予定価格を類推されるおそれがあるため公表しない",IF(VLOOKUP(A70,[7]令和3年度契約状況調査票!$E:$AR,21,FALSE)="－","－",IF(VLOOKUP(A70,[7]令和3年度契約状況調査票!$E:$AR,7,FALSE)&lt;&gt;"",TEXT(VLOOKUP(A70,[7]令和3年度契約状況調査票!$E:$AR,14,FALSE),"#,##0円")&amp;CHAR(10)&amp;"(A)",VLOOKUP(A70,[7]令和3年度契約状況調査票!$E:$AR,14,FALSE))))))</f>
        <v/>
      </c>
      <c r="I70" s="18" t="str">
        <f>IF(A70="","",VLOOKUP(A70,[7]令和3年度契約状況調査票!$E:$AR,15,FALSE))</f>
        <v/>
      </c>
      <c r="J70" s="19" t="str">
        <f>IF(A70="","",IF(VLOOKUP(A70,[7]令和3年度契約状況調査票!$E:$AR,14,FALSE)="他官署で調達手続きを実施のため","－",IF(VLOOKUP(A70,[7]令和3年度契約状況調査票!$E:$AR,21,FALSE)="②同種の他の契約の予定価格を類推されるおそれがあるため公表しない","－",IF(VLOOKUP(A70,[7]令和3年度契約状況調査票!$E:$AR,21,FALSE)="－","－",IF(VLOOKUP(A70,[7]令和3年度契約状況調査票!$E:$AR,7,FALSE)&lt;&gt;"",TEXT(VLOOKUP(A70,[7]令和3年度契約状況調査票!$E:$AR,17,FALSE),"#.0%")&amp;CHAR(10)&amp;"(B/A×100)",VLOOKUP(A70,[7]令和3年度契約状況調査票!$E:$AR,17,FALSE))))))</f>
        <v/>
      </c>
      <c r="K70" s="20" t="str">
        <f>IF(A70="","",IF(VLOOKUP(A70,[7]令和3年度契約状況調査票!$E:$AR,27,FALSE)="①公益社団法人","公社",IF(VLOOKUP(A70,[7]令和3年度契約状況調査票!$E:$AR,27,FALSE)="②公益財団法人","公財","")))</f>
        <v/>
      </c>
      <c r="L70" s="20" t="str">
        <f>IF(A70="","",VLOOKUP(A70,[7]令和3年度契約状況調査票!$E:$AR,28,FALSE))</f>
        <v/>
      </c>
      <c r="M70" s="21" t="str">
        <f>IF(A70="","",IF(VLOOKUP(A70,[7]令和3年度契約状況調査票!$E:$AR,28,FALSE)="国所管",VLOOKUP(A70,[7]令和3年度契約状況調査票!$E:$AR,22,FALSE),""))</f>
        <v/>
      </c>
      <c r="N70" s="22" t="str">
        <f>IF(A70="","",IF(AND(P70="○",O70="分担契約/単価契約"),"単価契約"&amp;CHAR(10)&amp;"予定調達総額 "&amp;TEXT(VLOOKUP(A70,[7]令和3年度契約状況調査票!$E:$AR,16,FALSE),"#,##0円")&amp;"(B)"&amp;CHAR(10)&amp;"分担契約"&amp;CHAR(10)&amp;VLOOKUP(A70,[7]令和3年度契約状況調査票!$E:$AR,32,FALSE),IF(AND(P70="○",O70="分担契約"),"分担契約"&amp;CHAR(10)&amp;"契約総額 "&amp;TEXT(VLOOKUP(A70,[7]令和3年度契約状況調査票!$E:$AR,16,FALSE),"#,##0円")&amp;"(B)"&amp;CHAR(10)&amp;VLOOKUP(A70,[7]令和3年度契約状況調査票!$E:$AR,32,FALSE),(IF(O70="分担契約/単価契約","単価契約"&amp;CHAR(10)&amp;"予定調達総額 "&amp;TEXT(VLOOKUP(A70,[7]令和3年度契約状況調査票!$E:$AR,16,FALSE),"#,##0円")&amp;CHAR(10)&amp;"分担契約"&amp;CHAR(10)&amp;VLOOKUP(A70,[7]令和3年度契約状況調査票!$E:$AR,32,FALSE),IF(O70="分担契約","分担契約"&amp;CHAR(10)&amp;"契約総額 "&amp;TEXT(VLOOKUP(A70,[7]令和3年度契約状況調査票!$E:$AR,16,FALSE),"#,##0円")&amp;CHAR(10)&amp;VLOOKUP(A70,[7]令和3年度契約状況調査票!$E:$AR,32,FALSE),IF(O70="単価契約","単価契約"&amp;CHAR(10)&amp;"予定調達総額 "&amp;TEXT(VLOOKUP(A70,[7]令和3年度契約状況調査票!$E:$AR,16,FALSE),"#,##0円")&amp;CHAR(10)&amp;VLOOKUP(A70,[7]令和3年度契約状況調査票!$E:$AR,32,FALSE),VLOOKUP(A70,[7]令和3年度契約状況調査票!$E:$AR,32,FALSE))))))))</f>
        <v/>
      </c>
      <c r="O70" s="10" t="str">
        <f>IF(A70="","",VLOOKUP(A70,[7]令和3年度契約状況調査票!$E:$BY,53,FALSE))</f>
        <v/>
      </c>
      <c r="P70" s="10" t="str">
        <f>IF(A70="","",IF(VLOOKUP(A70,[7]令和3年度契約状況調査票!$E:$AR,14,FALSE)="他官署で調達手続きを実施のため","×",IF(VLOOKUP(A70,[7]令和3年度契約状況調査票!$E:$AR,21,FALSE)="②同種の他の契約の予定価格を類推されるおそれがあるため公表しない","×","○")))</f>
        <v/>
      </c>
    </row>
    <row r="71" spans="1:16" s="10" customFormat="1" ht="60" customHeight="1">
      <c r="A71" s="11" t="str">
        <f>IF(MAX([7]令和3年度契約状況調査票!E70:E315)&gt;=ROW()-5,ROW()-5,"")</f>
        <v/>
      </c>
      <c r="B71" s="12" t="str">
        <f>IF(A71="","",VLOOKUP(A71,[7]令和3年度契約状況調査票!$E:$AR,5,FALSE))</f>
        <v/>
      </c>
      <c r="C71" s="13" t="str">
        <f>IF(A71="","",VLOOKUP(A71,[7]令和3年度契約状況調査票!$E:$AR,6,FALSE))</f>
        <v/>
      </c>
      <c r="D71" s="14" t="str">
        <f>IF(A71="","",VLOOKUP(A71,[7]令和3年度契約状況調査票!$E:$AR,9,FALSE))</f>
        <v/>
      </c>
      <c r="E71" s="12" t="str">
        <f>IF(A71="","",VLOOKUP(A71,[7]令和3年度契約状況調査票!$E:$AR,10,FALSE))</f>
        <v/>
      </c>
      <c r="F71" s="15" t="str">
        <f>IF(A71="","",VLOOKUP(A71,[7]令和3年度契約状況調査票!$E:$AR,11,FALSE))</f>
        <v/>
      </c>
      <c r="G71" s="16" t="str">
        <f>IF(A71="","",IF(VLOOKUP(A71,[7]令和3年度契約状況調査票!$E:$AR,12,FALSE)="②一般競争入札（総合評価方式）","一般競争入札"&amp;CHAR(10)&amp;"（総合評価方式）","一般競争入札"))</f>
        <v/>
      </c>
      <c r="H71" s="18" t="str">
        <f>IF(A71="","",IF(VLOOKUP(A71,[7]令和3年度契約状況調査票!$E:$AR,14,FALSE)="他官署で調達手続きを実施のため","他官署で調達手続きを実施のため",IF(VLOOKUP(A71,[7]令和3年度契約状況調査票!$E:$AR,21,FALSE)="②同種の他の契約の予定価格を類推されるおそれがあるため公表しない","同種の他の契約の予定価格を類推されるおそれがあるため公表しない",IF(VLOOKUP(A71,[7]令和3年度契約状況調査票!$E:$AR,21,FALSE)="－","－",IF(VLOOKUP(A71,[7]令和3年度契約状況調査票!$E:$AR,7,FALSE)&lt;&gt;"",TEXT(VLOOKUP(A71,[7]令和3年度契約状況調査票!$E:$AR,14,FALSE),"#,##0円")&amp;CHAR(10)&amp;"(A)",VLOOKUP(A71,[7]令和3年度契約状況調査票!$E:$AR,14,FALSE))))))</f>
        <v/>
      </c>
      <c r="I71" s="18" t="str">
        <f>IF(A71="","",VLOOKUP(A71,[7]令和3年度契約状況調査票!$E:$AR,15,FALSE))</f>
        <v/>
      </c>
      <c r="J71" s="19" t="str">
        <f>IF(A71="","",IF(VLOOKUP(A71,[7]令和3年度契約状況調査票!$E:$AR,14,FALSE)="他官署で調達手続きを実施のため","－",IF(VLOOKUP(A71,[7]令和3年度契約状況調査票!$E:$AR,21,FALSE)="②同種の他の契約の予定価格を類推されるおそれがあるため公表しない","－",IF(VLOOKUP(A71,[7]令和3年度契約状況調査票!$E:$AR,21,FALSE)="－","－",IF(VLOOKUP(A71,[7]令和3年度契約状況調査票!$E:$AR,7,FALSE)&lt;&gt;"",TEXT(VLOOKUP(A71,[7]令和3年度契約状況調査票!$E:$AR,17,FALSE),"#.0%")&amp;CHAR(10)&amp;"(B/A×100)",VLOOKUP(A71,[7]令和3年度契約状況調査票!$E:$AR,17,FALSE))))))</f>
        <v/>
      </c>
      <c r="K71" s="20" t="str">
        <f>IF(A71="","",IF(VLOOKUP(A71,[7]令和3年度契約状況調査票!$E:$AR,27,FALSE)="①公益社団法人","公社",IF(VLOOKUP(A71,[7]令和3年度契約状況調査票!$E:$AR,27,FALSE)="②公益財団法人","公財","")))</f>
        <v/>
      </c>
      <c r="L71" s="20" t="str">
        <f>IF(A71="","",VLOOKUP(A71,[7]令和3年度契約状況調査票!$E:$AR,28,FALSE))</f>
        <v/>
      </c>
      <c r="M71" s="21" t="str">
        <f>IF(A71="","",IF(VLOOKUP(A71,[7]令和3年度契約状況調査票!$E:$AR,28,FALSE)="国所管",VLOOKUP(A71,[7]令和3年度契約状況調査票!$E:$AR,22,FALSE),""))</f>
        <v/>
      </c>
      <c r="N71" s="22" t="str">
        <f>IF(A71="","",IF(AND(P71="○",O71="分担契約/単価契約"),"単価契約"&amp;CHAR(10)&amp;"予定調達総額 "&amp;TEXT(VLOOKUP(A71,[7]令和3年度契約状況調査票!$E:$AR,16,FALSE),"#,##0円")&amp;"(B)"&amp;CHAR(10)&amp;"分担契約"&amp;CHAR(10)&amp;VLOOKUP(A71,[7]令和3年度契約状況調査票!$E:$AR,32,FALSE),IF(AND(P71="○",O71="分担契約"),"分担契約"&amp;CHAR(10)&amp;"契約総額 "&amp;TEXT(VLOOKUP(A71,[7]令和3年度契約状況調査票!$E:$AR,16,FALSE),"#,##0円")&amp;"(B)"&amp;CHAR(10)&amp;VLOOKUP(A71,[7]令和3年度契約状況調査票!$E:$AR,32,FALSE),(IF(O71="分担契約/単価契約","単価契約"&amp;CHAR(10)&amp;"予定調達総額 "&amp;TEXT(VLOOKUP(A71,[7]令和3年度契約状況調査票!$E:$AR,16,FALSE),"#,##0円")&amp;CHAR(10)&amp;"分担契約"&amp;CHAR(10)&amp;VLOOKUP(A71,[7]令和3年度契約状況調査票!$E:$AR,32,FALSE),IF(O71="分担契約","分担契約"&amp;CHAR(10)&amp;"契約総額 "&amp;TEXT(VLOOKUP(A71,[7]令和3年度契約状況調査票!$E:$AR,16,FALSE),"#,##0円")&amp;CHAR(10)&amp;VLOOKUP(A71,[7]令和3年度契約状況調査票!$E:$AR,32,FALSE),IF(O71="単価契約","単価契約"&amp;CHAR(10)&amp;"予定調達総額 "&amp;TEXT(VLOOKUP(A71,[7]令和3年度契約状況調査票!$E:$AR,16,FALSE),"#,##0円")&amp;CHAR(10)&amp;VLOOKUP(A71,[7]令和3年度契約状況調査票!$E:$AR,32,FALSE),VLOOKUP(A71,[7]令和3年度契約状況調査票!$E:$AR,32,FALSE))))))))</f>
        <v/>
      </c>
      <c r="O71" s="10" t="str">
        <f>IF(A71="","",VLOOKUP(A71,[7]令和3年度契約状況調査票!$E:$BY,53,FALSE))</f>
        <v/>
      </c>
      <c r="P71" s="10" t="str">
        <f>IF(A71="","",IF(VLOOKUP(A71,[7]令和3年度契約状況調査票!$E:$AR,14,FALSE)="他官署で調達手続きを実施のため","×",IF(VLOOKUP(A71,[7]令和3年度契約状況調査票!$E:$AR,21,FALSE)="②同種の他の契約の予定価格を類推されるおそれがあるため公表しない","×","○")))</f>
        <v/>
      </c>
    </row>
    <row r="72" spans="1:16" s="10" customFormat="1" ht="60" customHeight="1">
      <c r="A72" s="11" t="str">
        <f>IF(MAX([7]令和3年度契約状況調査票!E71:E316)&gt;=ROW()-5,ROW()-5,"")</f>
        <v/>
      </c>
      <c r="B72" s="12" t="str">
        <f>IF(A72="","",VLOOKUP(A72,[7]令和3年度契約状況調査票!$E:$AR,5,FALSE))</f>
        <v/>
      </c>
      <c r="C72" s="13" t="str">
        <f>IF(A72="","",VLOOKUP(A72,[7]令和3年度契約状況調査票!$E:$AR,6,FALSE))</f>
        <v/>
      </c>
      <c r="D72" s="14" t="str">
        <f>IF(A72="","",VLOOKUP(A72,[7]令和3年度契約状況調査票!$E:$AR,9,FALSE))</f>
        <v/>
      </c>
      <c r="E72" s="12" t="str">
        <f>IF(A72="","",VLOOKUP(A72,[7]令和3年度契約状況調査票!$E:$AR,10,FALSE))</f>
        <v/>
      </c>
      <c r="F72" s="15" t="str">
        <f>IF(A72="","",VLOOKUP(A72,[7]令和3年度契約状況調査票!$E:$AR,11,FALSE))</f>
        <v/>
      </c>
      <c r="G72" s="16" t="str">
        <f>IF(A72="","",IF(VLOOKUP(A72,[7]令和3年度契約状況調査票!$E:$AR,12,FALSE)="②一般競争入札（総合評価方式）","一般競争入札"&amp;CHAR(10)&amp;"（総合評価方式）","一般競争入札"))</f>
        <v/>
      </c>
      <c r="H72" s="18" t="str">
        <f>IF(A72="","",IF(VLOOKUP(A72,[7]令和3年度契約状況調査票!$E:$AR,14,FALSE)="他官署で調達手続きを実施のため","他官署で調達手続きを実施のため",IF(VLOOKUP(A72,[7]令和3年度契約状況調査票!$E:$AR,21,FALSE)="②同種の他の契約の予定価格を類推されるおそれがあるため公表しない","同種の他の契約の予定価格を類推されるおそれがあるため公表しない",IF(VLOOKUP(A72,[7]令和3年度契約状況調査票!$E:$AR,21,FALSE)="－","－",IF(VLOOKUP(A72,[7]令和3年度契約状況調査票!$E:$AR,7,FALSE)&lt;&gt;"",TEXT(VLOOKUP(A72,[7]令和3年度契約状況調査票!$E:$AR,14,FALSE),"#,##0円")&amp;CHAR(10)&amp;"(A)",VLOOKUP(A72,[7]令和3年度契約状況調査票!$E:$AR,14,FALSE))))))</f>
        <v/>
      </c>
      <c r="I72" s="18" t="str">
        <f>IF(A72="","",VLOOKUP(A72,[7]令和3年度契約状況調査票!$E:$AR,15,FALSE))</f>
        <v/>
      </c>
      <c r="J72" s="19" t="str">
        <f>IF(A72="","",IF(VLOOKUP(A72,[7]令和3年度契約状況調査票!$E:$AR,14,FALSE)="他官署で調達手続きを実施のため","－",IF(VLOOKUP(A72,[7]令和3年度契約状況調査票!$E:$AR,21,FALSE)="②同種の他の契約の予定価格を類推されるおそれがあるため公表しない","－",IF(VLOOKUP(A72,[7]令和3年度契約状況調査票!$E:$AR,21,FALSE)="－","－",IF(VLOOKUP(A72,[7]令和3年度契約状況調査票!$E:$AR,7,FALSE)&lt;&gt;"",TEXT(VLOOKUP(A72,[7]令和3年度契約状況調査票!$E:$AR,17,FALSE),"#.0%")&amp;CHAR(10)&amp;"(B/A×100)",VLOOKUP(A72,[7]令和3年度契約状況調査票!$E:$AR,17,FALSE))))))</f>
        <v/>
      </c>
      <c r="K72" s="20" t="str">
        <f>IF(A72="","",IF(VLOOKUP(A72,[7]令和3年度契約状況調査票!$E:$AR,27,FALSE)="①公益社団法人","公社",IF(VLOOKUP(A72,[7]令和3年度契約状況調査票!$E:$AR,27,FALSE)="②公益財団法人","公財","")))</f>
        <v/>
      </c>
      <c r="L72" s="20" t="str">
        <f>IF(A72="","",VLOOKUP(A72,[7]令和3年度契約状況調査票!$E:$AR,28,FALSE))</f>
        <v/>
      </c>
      <c r="M72" s="21" t="str">
        <f>IF(A72="","",IF(VLOOKUP(A72,[7]令和3年度契約状況調査票!$E:$AR,28,FALSE)="国所管",VLOOKUP(A72,[7]令和3年度契約状況調査票!$E:$AR,22,FALSE),""))</f>
        <v/>
      </c>
      <c r="N72" s="22" t="str">
        <f>IF(A72="","",IF(AND(P72="○",O72="分担契約/単価契約"),"単価契約"&amp;CHAR(10)&amp;"予定調達総額 "&amp;TEXT(VLOOKUP(A72,[7]令和3年度契約状況調査票!$E:$AR,16,FALSE),"#,##0円")&amp;"(B)"&amp;CHAR(10)&amp;"分担契約"&amp;CHAR(10)&amp;VLOOKUP(A72,[7]令和3年度契約状況調査票!$E:$AR,32,FALSE),IF(AND(P72="○",O72="分担契約"),"分担契約"&amp;CHAR(10)&amp;"契約総額 "&amp;TEXT(VLOOKUP(A72,[7]令和3年度契約状況調査票!$E:$AR,16,FALSE),"#,##0円")&amp;"(B)"&amp;CHAR(10)&amp;VLOOKUP(A72,[7]令和3年度契約状況調査票!$E:$AR,32,FALSE),(IF(O72="分担契約/単価契約","単価契約"&amp;CHAR(10)&amp;"予定調達総額 "&amp;TEXT(VLOOKUP(A72,[7]令和3年度契約状況調査票!$E:$AR,16,FALSE),"#,##0円")&amp;CHAR(10)&amp;"分担契約"&amp;CHAR(10)&amp;VLOOKUP(A72,[7]令和3年度契約状況調査票!$E:$AR,32,FALSE),IF(O72="分担契約","分担契約"&amp;CHAR(10)&amp;"契約総額 "&amp;TEXT(VLOOKUP(A72,[7]令和3年度契約状況調査票!$E:$AR,16,FALSE),"#,##0円")&amp;CHAR(10)&amp;VLOOKUP(A72,[7]令和3年度契約状況調査票!$E:$AR,32,FALSE),IF(O72="単価契約","単価契約"&amp;CHAR(10)&amp;"予定調達総額 "&amp;TEXT(VLOOKUP(A72,[7]令和3年度契約状況調査票!$E:$AR,16,FALSE),"#,##0円")&amp;CHAR(10)&amp;VLOOKUP(A72,[7]令和3年度契約状況調査票!$E:$AR,32,FALSE),VLOOKUP(A72,[7]令和3年度契約状況調査票!$E:$AR,32,FALSE))))))))</f>
        <v/>
      </c>
      <c r="O72" s="10" t="str">
        <f>IF(A72="","",VLOOKUP(A72,[7]令和3年度契約状況調査票!$E:$BY,53,FALSE))</f>
        <v/>
      </c>
      <c r="P72" s="10" t="str">
        <f>IF(A72="","",IF(VLOOKUP(A72,[7]令和3年度契約状況調査票!$E:$AR,14,FALSE)="他官署で調達手続きを実施のため","×",IF(VLOOKUP(A72,[7]令和3年度契約状況調査票!$E:$AR,21,FALSE)="②同種の他の契約の予定価格を類推されるおそれがあるため公表しない","×","○")))</f>
        <v/>
      </c>
    </row>
    <row r="73" spans="1:16" s="10" customFormat="1" ht="60" customHeight="1">
      <c r="A73" s="11" t="str">
        <f>IF(MAX([7]令和3年度契約状況調査票!E72:E317)&gt;=ROW()-5,ROW()-5,"")</f>
        <v/>
      </c>
      <c r="B73" s="12" t="str">
        <f>IF(A73="","",VLOOKUP(A73,[7]令和3年度契約状況調査票!$E:$AR,5,FALSE))</f>
        <v/>
      </c>
      <c r="C73" s="13" t="str">
        <f>IF(A73="","",VLOOKUP(A73,[7]令和3年度契約状況調査票!$E:$AR,6,FALSE))</f>
        <v/>
      </c>
      <c r="D73" s="14" t="str">
        <f>IF(A73="","",VLOOKUP(A73,[7]令和3年度契約状況調査票!$E:$AR,9,FALSE))</f>
        <v/>
      </c>
      <c r="E73" s="12" t="str">
        <f>IF(A73="","",VLOOKUP(A73,[7]令和3年度契約状況調査票!$E:$AR,10,FALSE))</f>
        <v/>
      </c>
      <c r="F73" s="15" t="str">
        <f>IF(A73="","",VLOOKUP(A73,[7]令和3年度契約状況調査票!$E:$AR,11,FALSE))</f>
        <v/>
      </c>
      <c r="G73" s="16" t="str">
        <f>IF(A73="","",IF(VLOOKUP(A73,[7]令和3年度契約状況調査票!$E:$AR,12,FALSE)="②一般競争入札（総合評価方式）","一般競争入札"&amp;CHAR(10)&amp;"（総合評価方式）","一般競争入札"))</f>
        <v/>
      </c>
      <c r="H73" s="18" t="str">
        <f>IF(A73="","",IF(VLOOKUP(A73,[7]令和3年度契約状況調査票!$E:$AR,14,FALSE)="他官署で調達手続きを実施のため","他官署で調達手続きを実施のため",IF(VLOOKUP(A73,[7]令和3年度契約状況調査票!$E:$AR,21,FALSE)="②同種の他の契約の予定価格を類推されるおそれがあるため公表しない","同種の他の契約の予定価格を類推されるおそれがあるため公表しない",IF(VLOOKUP(A73,[7]令和3年度契約状況調査票!$E:$AR,21,FALSE)="－","－",IF(VLOOKUP(A73,[7]令和3年度契約状況調査票!$E:$AR,7,FALSE)&lt;&gt;"",TEXT(VLOOKUP(A73,[7]令和3年度契約状況調査票!$E:$AR,14,FALSE),"#,##0円")&amp;CHAR(10)&amp;"(A)",VLOOKUP(A73,[7]令和3年度契約状況調査票!$E:$AR,14,FALSE))))))</f>
        <v/>
      </c>
      <c r="I73" s="18" t="str">
        <f>IF(A73="","",VLOOKUP(A73,[7]令和3年度契約状況調査票!$E:$AR,15,FALSE))</f>
        <v/>
      </c>
      <c r="J73" s="19" t="str">
        <f>IF(A73="","",IF(VLOOKUP(A73,[7]令和3年度契約状況調査票!$E:$AR,14,FALSE)="他官署で調達手続きを実施のため","－",IF(VLOOKUP(A73,[7]令和3年度契約状況調査票!$E:$AR,21,FALSE)="②同種の他の契約の予定価格を類推されるおそれがあるため公表しない","－",IF(VLOOKUP(A73,[7]令和3年度契約状況調査票!$E:$AR,21,FALSE)="－","－",IF(VLOOKUP(A73,[7]令和3年度契約状況調査票!$E:$AR,7,FALSE)&lt;&gt;"",TEXT(VLOOKUP(A73,[7]令和3年度契約状況調査票!$E:$AR,17,FALSE),"#.0%")&amp;CHAR(10)&amp;"(B/A×100)",VLOOKUP(A73,[7]令和3年度契約状況調査票!$E:$AR,17,FALSE))))))</f>
        <v/>
      </c>
      <c r="K73" s="20" t="str">
        <f>IF(A73="","",IF(VLOOKUP(A73,[7]令和3年度契約状況調査票!$E:$AR,27,FALSE)="①公益社団法人","公社",IF(VLOOKUP(A73,[7]令和3年度契約状況調査票!$E:$AR,27,FALSE)="②公益財団法人","公財","")))</f>
        <v/>
      </c>
      <c r="L73" s="20" t="str">
        <f>IF(A73="","",VLOOKUP(A73,[7]令和3年度契約状況調査票!$E:$AR,28,FALSE))</f>
        <v/>
      </c>
      <c r="M73" s="21" t="str">
        <f>IF(A73="","",IF(VLOOKUP(A73,[7]令和3年度契約状況調査票!$E:$AR,28,FALSE)="国所管",VLOOKUP(A73,[7]令和3年度契約状況調査票!$E:$AR,22,FALSE),""))</f>
        <v/>
      </c>
      <c r="N73" s="22" t="str">
        <f>IF(A73="","",IF(AND(P73="○",O73="分担契約/単価契約"),"単価契約"&amp;CHAR(10)&amp;"予定調達総額 "&amp;TEXT(VLOOKUP(A73,[7]令和3年度契約状況調査票!$E:$AR,16,FALSE),"#,##0円")&amp;"(B)"&amp;CHAR(10)&amp;"分担契約"&amp;CHAR(10)&amp;VLOOKUP(A73,[7]令和3年度契約状況調査票!$E:$AR,32,FALSE),IF(AND(P73="○",O73="分担契約"),"分担契約"&amp;CHAR(10)&amp;"契約総額 "&amp;TEXT(VLOOKUP(A73,[7]令和3年度契約状況調査票!$E:$AR,16,FALSE),"#,##0円")&amp;"(B)"&amp;CHAR(10)&amp;VLOOKUP(A73,[7]令和3年度契約状況調査票!$E:$AR,32,FALSE),(IF(O73="分担契約/単価契約","単価契約"&amp;CHAR(10)&amp;"予定調達総額 "&amp;TEXT(VLOOKUP(A73,[7]令和3年度契約状況調査票!$E:$AR,16,FALSE),"#,##0円")&amp;CHAR(10)&amp;"分担契約"&amp;CHAR(10)&amp;VLOOKUP(A73,[7]令和3年度契約状況調査票!$E:$AR,32,FALSE),IF(O73="分担契約","分担契約"&amp;CHAR(10)&amp;"契約総額 "&amp;TEXT(VLOOKUP(A73,[7]令和3年度契約状況調査票!$E:$AR,16,FALSE),"#,##0円")&amp;CHAR(10)&amp;VLOOKUP(A73,[7]令和3年度契約状況調査票!$E:$AR,32,FALSE),IF(O73="単価契約","単価契約"&amp;CHAR(10)&amp;"予定調達総額 "&amp;TEXT(VLOOKUP(A73,[7]令和3年度契約状況調査票!$E:$AR,16,FALSE),"#,##0円")&amp;CHAR(10)&amp;VLOOKUP(A73,[7]令和3年度契約状況調査票!$E:$AR,32,FALSE),VLOOKUP(A73,[7]令和3年度契約状況調査票!$E:$AR,32,FALSE))))))))</f>
        <v/>
      </c>
      <c r="O73" s="10" t="str">
        <f>IF(A73="","",VLOOKUP(A73,[7]令和3年度契約状況調査票!$E:$BY,53,FALSE))</f>
        <v/>
      </c>
      <c r="P73" s="10" t="str">
        <f>IF(A73="","",IF(VLOOKUP(A73,[7]令和3年度契約状況調査票!$E:$AR,14,FALSE)="他官署で調達手続きを実施のため","×",IF(VLOOKUP(A73,[7]令和3年度契約状況調査票!$E:$AR,21,FALSE)="②同種の他の契約の予定価格を類推されるおそれがあるため公表しない","×","○")))</f>
        <v/>
      </c>
    </row>
    <row r="74" spans="1:16" s="10" customFormat="1" ht="60" customHeight="1">
      <c r="A74" s="11" t="str">
        <f>IF(MAX([7]令和3年度契約状況調査票!E73:E318)&gt;=ROW()-5,ROW()-5,"")</f>
        <v/>
      </c>
      <c r="B74" s="12" t="str">
        <f>IF(A74="","",VLOOKUP(A74,[7]令和3年度契約状況調査票!$E:$AR,5,FALSE))</f>
        <v/>
      </c>
      <c r="C74" s="13" t="str">
        <f>IF(A74="","",VLOOKUP(A74,[7]令和3年度契約状況調査票!$E:$AR,6,FALSE))</f>
        <v/>
      </c>
      <c r="D74" s="14" t="str">
        <f>IF(A74="","",VLOOKUP(A74,[7]令和3年度契約状況調査票!$E:$AR,9,FALSE))</f>
        <v/>
      </c>
      <c r="E74" s="12" t="str">
        <f>IF(A74="","",VLOOKUP(A74,[7]令和3年度契約状況調査票!$E:$AR,10,FALSE))</f>
        <v/>
      </c>
      <c r="F74" s="15" t="str">
        <f>IF(A74="","",VLOOKUP(A74,[7]令和3年度契約状況調査票!$E:$AR,11,FALSE))</f>
        <v/>
      </c>
      <c r="G74" s="16" t="str">
        <f>IF(A74="","",IF(VLOOKUP(A74,[7]令和3年度契約状況調査票!$E:$AR,12,FALSE)="②一般競争入札（総合評価方式）","一般競争入札"&amp;CHAR(10)&amp;"（総合評価方式）","一般競争入札"))</f>
        <v/>
      </c>
      <c r="H74" s="18" t="str">
        <f>IF(A74="","",IF(VLOOKUP(A74,[7]令和3年度契約状況調査票!$E:$AR,14,FALSE)="他官署で調達手続きを実施のため","他官署で調達手続きを実施のため",IF(VLOOKUP(A74,[7]令和3年度契約状況調査票!$E:$AR,21,FALSE)="②同種の他の契約の予定価格を類推されるおそれがあるため公表しない","同種の他の契約の予定価格を類推されるおそれがあるため公表しない",IF(VLOOKUP(A74,[7]令和3年度契約状況調査票!$E:$AR,21,FALSE)="－","－",IF(VLOOKUP(A74,[7]令和3年度契約状況調査票!$E:$AR,7,FALSE)&lt;&gt;"",TEXT(VLOOKUP(A74,[7]令和3年度契約状況調査票!$E:$AR,14,FALSE),"#,##0円")&amp;CHAR(10)&amp;"(A)",VLOOKUP(A74,[7]令和3年度契約状況調査票!$E:$AR,14,FALSE))))))</f>
        <v/>
      </c>
      <c r="I74" s="18" t="str">
        <f>IF(A74="","",VLOOKUP(A74,[7]令和3年度契約状況調査票!$E:$AR,15,FALSE))</f>
        <v/>
      </c>
      <c r="J74" s="19" t="str">
        <f>IF(A74="","",IF(VLOOKUP(A74,[7]令和3年度契約状況調査票!$E:$AR,14,FALSE)="他官署で調達手続きを実施のため","－",IF(VLOOKUP(A74,[7]令和3年度契約状況調査票!$E:$AR,21,FALSE)="②同種の他の契約の予定価格を類推されるおそれがあるため公表しない","－",IF(VLOOKUP(A74,[7]令和3年度契約状況調査票!$E:$AR,21,FALSE)="－","－",IF(VLOOKUP(A74,[7]令和3年度契約状況調査票!$E:$AR,7,FALSE)&lt;&gt;"",TEXT(VLOOKUP(A74,[7]令和3年度契約状況調査票!$E:$AR,17,FALSE),"#.0%")&amp;CHAR(10)&amp;"(B/A×100)",VLOOKUP(A74,[7]令和3年度契約状況調査票!$E:$AR,17,FALSE))))))</f>
        <v/>
      </c>
      <c r="K74" s="20" t="str">
        <f>IF(A74="","",IF(VLOOKUP(A74,[7]令和3年度契約状況調査票!$E:$AR,27,FALSE)="①公益社団法人","公社",IF(VLOOKUP(A74,[7]令和3年度契約状況調査票!$E:$AR,27,FALSE)="②公益財団法人","公財","")))</f>
        <v/>
      </c>
      <c r="L74" s="20" t="str">
        <f>IF(A74="","",VLOOKUP(A74,[7]令和3年度契約状況調査票!$E:$AR,28,FALSE))</f>
        <v/>
      </c>
      <c r="M74" s="21" t="str">
        <f>IF(A74="","",IF(VLOOKUP(A74,[7]令和3年度契約状況調査票!$E:$AR,28,FALSE)="国所管",VLOOKUP(A74,[7]令和3年度契約状況調査票!$E:$AR,22,FALSE),""))</f>
        <v/>
      </c>
      <c r="N74" s="22" t="str">
        <f>IF(A74="","",IF(AND(P74="○",O74="分担契約/単価契約"),"単価契約"&amp;CHAR(10)&amp;"予定調達総額 "&amp;TEXT(VLOOKUP(A74,[7]令和3年度契約状況調査票!$E:$AR,16,FALSE),"#,##0円")&amp;"(B)"&amp;CHAR(10)&amp;"分担契約"&amp;CHAR(10)&amp;VLOOKUP(A74,[7]令和3年度契約状況調査票!$E:$AR,32,FALSE),IF(AND(P74="○",O74="分担契約"),"分担契約"&amp;CHAR(10)&amp;"契約総額 "&amp;TEXT(VLOOKUP(A74,[7]令和3年度契約状況調査票!$E:$AR,16,FALSE),"#,##0円")&amp;"(B)"&amp;CHAR(10)&amp;VLOOKUP(A74,[7]令和3年度契約状況調査票!$E:$AR,32,FALSE),(IF(O74="分担契約/単価契約","単価契約"&amp;CHAR(10)&amp;"予定調達総額 "&amp;TEXT(VLOOKUP(A74,[7]令和3年度契約状況調査票!$E:$AR,16,FALSE),"#,##0円")&amp;CHAR(10)&amp;"分担契約"&amp;CHAR(10)&amp;VLOOKUP(A74,[7]令和3年度契約状況調査票!$E:$AR,32,FALSE),IF(O74="分担契約","分担契約"&amp;CHAR(10)&amp;"契約総額 "&amp;TEXT(VLOOKUP(A74,[7]令和3年度契約状況調査票!$E:$AR,16,FALSE),"#,##0円")&amp;CHAR(10)&amp;VLOOKUP(A74,[7]令和3年度契約状況調査票!$E:$AR,32,FALSE),IF(O74="単価契約","単価契約"&amp;CHAR(10)&amp;"予定調達総額 "&amp;TEXT(VLOOKUP(A74,[7]令和3年度契約状況調査票!$E:$AR,16,FALSE),"#,##0円")&amp;CHAR(10)&amp;VLOOKUP(A74,[7]令和3年度契約状況調査票!$E:$AR,32,FALSE),VLOOKUP(A74,[7]令和3年度契約状況調査票!$E:$AR,32,FALSE))))))))</f>
        <v/>
      </c>
      <c r="O74" s="10" t="str">
        <f>IF(A74="","",VLOOKUP(A74,[7]令和3年度契約状況調査票!$E:$BY,53,FALSE))</f>
        <v/>
      </c>
      <c r="P74" s="10" t="str">
        <f>IF(A74="","",IF(VLOOKUP(A74,[7]令和3年度契約状況調査票!$E:$AR,14,FALSE)="他官署で調達手続きを実施のため","×",IF(VLOOKUP(A74,[7]令和3年度契約状況調査票!$E:$AR,21,FALSE)="②同種の他の契約の予定価格を類推されるおそれがあるため公表しない","×","○")))</f>
        <v/>
      </c>
    </row>
    <row r="75" spans="1:16" s="10" customFormat="1" ht="60" customHeight="1">
      <c r="A75" s="11" t="str">
        <f>IF(MAX([7]令和3年度契約状況調査票!E74:E319)&gt;=ROW()-5,ROW()-5,"")</f>
        <v/>
      </c>
      <c r="B75" s="12" t="str">
        <f>IF(A75="","",VLOOKUP(A75,[7]令和3年度契約状況調査票!$E:$AR,5,FALSE))</f>
        <v/>
      </c>
      <c r="C75" s="13" t="str">
        <f>IF(A75="","",VLOOKUP(A75,[7]令和3年度契約状況調査票!$E:$AR,6,FALSE))</f>
        <v/>
      </c>
      <c r="D75" s="14" t="str">
        <f>IF(A75="","",VLOOKUP(A75,[7]令和3年度契約状況調査票!$E:$AR,9,FALSE))</f>
        <v/>
      </c>
      <c r="E75" s="12" t="str">
        <f>IF(A75="","",VLOOKUP(A75,[7]令和3年度契約状況調査票!$E:$AR,10,FALSE))</f>
        <v/>
      </c>
      <c r="F75" s="15" t="str">
        <f>IF(A75="","",VLOOKUP(A75,[7]令和3年度契約状況調査票!$E:$AR,11,FALSE))</f>
        <v/>
      </c>
      <c r="G75" s="16" t="str">
        <f>IF(A75="","",IF(VLOOKUP(A75,[7]令和3年度契約状況調査票!$E:$AR,12,FALSE)="②一般競争入札（総合評価方式）","一般競争入札"&amp;CHAR(10)&amp;"（総合評価方式）","一般競争入札"))</f>
        <v/>
      </c>
      <c r="H75" s="18" t="str">
        <f>IF(A75="","",IF(VLOOKUP(A75,[7]令和3年度契約状況調査票!$E:$AR,14,FALSE)="他官署で調達手続きを実施のため","他官署で調達手続きを実施のため",IF(VLOOKUP(A75,[7]令和3年度契約状況調査票!$E:$AR,21,FALSE)="②同種の他の契約の予定価格を類推されるおそれがあるため公表しない","同種の他の契約の予定価格を類推されるおそれがあるため公表しない",IF(VLOOKUP(A75,[7]令和3年度契約状況調査票!$E:$AR,21,FALSE)="－","－",IF(VLOOKUP(A75,[7]令和3年度契約状況調査票!$E:$AR,7,FALSE)&lt;&gt;"",TEXT(VLOOKUP(A75,[7]令和3年度契約状況調査票!$E:$AR,14,FALSE),"#,##0円")&amp;CHAR(10)&amp;"(A)",VLOOKUP(A75,[7]令和3年度契約状況調査票!$E:$AR,14,FALSE))))))</f>
        <v/>
      </c>
      <c r="I75" s="18" t="str">
        <f>IF(A75="","",VLOOKUP(A75,[7]令和3年度契約状況調査票!$E:$AR,15,FALSE))</f>
        <v/>
      </c>
      <c r="J75" s="19" t="str">
        <f>IF(A75="","",IF(VLOOKUP(A75,[7]令和3年度契約状況調査票!$E:$AR,14,FALSE)="他官署で調達手続きを実施のため","－",IF(VLOOKUP(A75,[7]令和3年度契約状況調査票!$E:$AR,21,FALSE)="②同種の他の契約の予定価格を類推されるおそれがあるため公表しない","－",IF(VLOOKUP(A75,[7]令和3年度契約状況調査票!$E:$AR,21,FALSE)="－","－",IF(VLOOKUP(A75,[7]令和3年度契約状況調査票!$E:$AR,7,FALSE)&lt;&gt;"",TEXT(VLOOKUP(A75,[7]令和3年度契約状況調査票!$E:$AR,17,FALSE),"#.0%")&amp;CHAR(10)&amp;"(B/A×100)",VLOOKUP(A75,[7]令和3年度契約状況調査票!$E:$AR,17,FALSE))))))</f>
        <v/>
      </c>
      <c r="K75" s="20" t="str">
        <f>IF(A75="","",IF(VLOOKUP(A75,[7]令和3年度契約状況調査票!$E:$AR,27,FALSE)="①公益社団法人","公社",IF(VLOOKUP(A75,[7]令和3年度契約状況調査票!$E:$AR,27,FALSE)="②公益財団法人","公財","")))</f>
        <v/>
      </c>
      <c r="L75" s="20" t="str">
        <f>IF(A75="","",VLOOKUP(A75,[7]令和3年度契約状況調査票!$E:$AR,28,FALSE))</f>
        <v/>
      </c>
      <c r="M75" s="21" t="str">
        <f>IF(A75="","",IF(VLOOKUP(A75,[7]令和3年度契約状況調査票!$E:$AR,28,FALSE)="国所管",VLOOKUP(A75,[7]令和3年度契約状況調査票!$E:$AR,22,FALSE),""))</f>
        <v/>
      </c>
      <c r="N75" s="22" t="str">
        <f>IF(A75="","",IF(AND(P75="○",O75="分担契約/単価契約"),"単価契約"&amp;CHAR(10)&amp;"予定調達総額 "&amp;TEXT(VLOOKUP(A75,[7]令和3年度契約状況調査票!$E:$AR,16,FALSE),"#,##0円")&amp;"(B)"&amp;CHAR(10)&amp;"分担契約"&amp;CHAR(10)&amp;VLOOKUP(A75,[7]令和3年度契約状況調査票!$E:$AR,32,FALSE),IF(AND(P75="○",O75="分担契約"),"分担契約"&amp;CHAR(10)&amp;"契約総額 "&amp;TEXT(VLOOKUP(A75,[7]令和3年度契約状況調査票!$E:$AR,16,FALSE),"#,##0円")&amp;"(B)"&amp;CHAR(10)&amp;VLOOKUP(A75,[7]令和3年度契約状況調査票!$E:$AR,32,FALSE),(IF(O75="分担契約/単価契約","単価契約"&amp;CHAR(10)&amp;"予定調達総額 "&amp;TEXT(VLOOKUP(A75,[7]令和3年度契約状況調査票!$E:$AR,16,FALSE),"#,##0円")&amp;CHAR(10)&amp;"分担契約"&amp;CHAR(10)&amp;VLOOKUP(A75,[7]令和3年度契約状況調査票!$E:$AR,32,FALSE),IF(O75="分担契約","分担契約"&amp;CHAR(10)&amp;"契約総額 "&amp;TEXT(VLOOKUP(A75,[7]令和3年度契約状況調査票!$E:$AR,16,FALSE),"#,##0円")&amp;CHAR(10)&amp;VLOOKUP(A75,[7]令和3年度契約状況調査票!$E:$AR,32,FALSE),IF(O75="単価契約","単価契約"&amp;CHAR(10)&amp;"予定調達総額 "&amp;TEXT(VLOOKUP(A75,[7]令和3年度契約状況調査票!$E:$AR,16,FALSE),"#,##0円")&amp;CHAR(10)&amp;VLOOKUP(A75,[7]令和3年度契約状況調査票!$E:$AR,32,FALSE),VLOOKUP(A75,[7]令和3年度契約状況調査票!$E:$AR,32,FALSE))))))))</f>
        <v/>
      </c>
      <c r="O75" s="10" t="str">
        <f>IF(A75="","",VLOOKUP(A75,[7]令和3年度契約状況調査票!$E:$BY,53,FALSE))</f>
        <v/>
      </c>
      <c r="P75" s="10" t="str">
        <f>IF(A75="","",IF(VLOOKUP(A75,[7]令和3年度契約状況調査票!$E:$AR,14,FALSE)="他官署で調達手続きを実施のため","×",IF(VLOOKUP(A75,[7]令和3年度契約状況調査票!$E:$AR,21,FALSE)="②同種の他の契約の予定価格を類推されるおそれがあるため公表しない","×","○")))</f>
        <v/>
      </c>
    </row>
    <row r="76" spans="1:16" s="10" customFormat="1" ht="60" customHeight="1">
      <c r="A76" s="11" t="str">
        <f>IF(MAX([7]令和3年度契約状況調査票!E75:E320)&gt;=ROW()-5,ROW()-5,"")</f>
        <v/>
      </c>
      <c r="B76" s="12" t="str">
        <f>IF(A76="","",VLOOKUP(A76,[7]令和3年度契約状況調査票!$E:$AR,5,FALSE))</f>
        <v/>
      </c>
      <c r="C76" s="13" t="str">
        <f>IF(A76="","",VLOOKUP(A76,[7]令和3年度契約状況調査票!$E:$AR,6,FALSE))</f>
        <v/>
      </c>
      <c r="D76" s="14" t="str">
        <f>IF(A76="","",VLOOKUP(A76,[7]令和3年度契約状況調査票!$E:$AR,9,FALSE))</f>
        <v/>
      </c>
      <c r="E76" s="12" t="str">
        <f>IF(A76="","",VLOOKUP(A76,[7]令和3年度契約状況調査票!$E:$AR,10,FALSE))</f>
        <v/>
      </c>
      <c r="F76" s="15" t="str">
        <f>IF(A76="","",VLOOKUP(A76,[7]令和3年度契約状況調査票!$E:$AR,11,FALSE))</f>
        <v/>
      </c>
      <c r="G76" s="16" t="str">
        <f>IF(A76="","",IF(VLOOKUP(A76,[7]令和3年度契約状況調査票!$E:$AR,12,FALSE)="②一般競争入札（総合評価方式）","一般競争入札"&amp;CHAR(10)&amp;"（総合評価方式）","一般競争入札"))</f>
        <v/>
      </c>
      <c r="H76" s="18" t="str">
        <f>IF(A76="","",IF(VLOOKUP(A76,[7]令和3年度契約状況調査票!$E:$AR,14,FALSE)="他官署で調達手続きを実施のため","他官署で調達手続きを実施のため",IF(VLOOKUP(A76,[7]令和3年度契約状況調査票!$E:$AR,21,FALSE)="②同種の他の契約の予定価格を類推されるおそれがあるため公表しない","同種の他の契約の予定価格を類推されるおそれがあるため公表しない",IF(VLOOKUP(A76,[7]令和3年度契約状況調査票!$E:$AR,21,FALSE)="－","－",IF(VLOOKUP(A76,[7]令和3年度契約状況調査票!$E:$AR,7,FALSE)&lt;&gt;"",TEXT(VLOOKUP(A76,[7]令和3年度契約状況調査票!$E:$AR,14,FALSE),"#,##0円")&amp;CHAR(10)&amp;"(A)",VLOOKUP(A76,[7]令和3年度契約状況調査票!$E:$AR,14,FALSE))))))</f>
        <v/>
      </c>
      <c r="I76" s="18" t="str">
        <f>IF(A76="","",VLOOKUP(A76,[7]令和3年度契約状況調査票!$E:$AR,15,FALSE))</f>
        <v/>
      </c>
      <c r="J76" s="19" t="str">
        <f>IF(A76="","",IF(VLOOKUP(A76,[7]令和3年度契約状況調査票!$E:$AR,14,FALSE)="他官署で調達手続きを実施のため","－",IF(VLOOKUP(A76,[7]令和3年度契約状況調査票!$E:$AR,21,FALSE)="②同種の他の契約の予定価格を類推されるおそれがあるため公表しない","－",IF(VLOOKUP(A76,[7]令和3年度契約状況調査票!$E:$AR,21,FALSE)="－","－",IF(VLOOKUP(A76,[7]令和3年度契約状況調査票!$E:$AR,7,FALSE)&lt;&gt;"",TEXT(VLOOKUP(A76,[7]令和3年度契約状況調査票!$E:$AR,17,FALSE),"#.0%")&amp;CHAR(10)&amp;"(B/A×100)",VLOOKUP(A76,[7]令和3年度契約状況調査票!$E:$AR,17,FALSE))))))</f>
        <v/>
      </c>
      <c r="K76" s="20" t="str">
        <f>IF(A76="","",IF(VLOOKUP(A76,[7]令和3年度契約状況調査票!$E:$AR,27,FALSE)="①公益社団法人","公社",IF(VLOOKUP(A76,[7]令和3年度契約状況調査票!$E:$AR,27,FALSE)="②公益財団法人","公財","")))</f>
        <v/>
      </c>
      <c r="L76" s="20" t="str">
        <f>IF(A76="","",VLOOKUP(A76,[7]令和3年度契約状況調査票!$E:$AR,28,FALSE))</f>
        <v/>
      </c>
      <c r="M76" s="21" t="str">
        <f>IF(A76="","",IF(VLOOKUP(A76,[7]令和3年度契約状況調査票!$E:$AR,28,FALSE)="国所管",VLOOKUP(A76,[7]令和3年度契約状況調査票!$E:$AR,22,FALSE),""))</f>
        <v/>
      </c>
      <c r="N76" s="22" t="str">
        <f>IF(A76="","",IF(AND(P76="○",O76="分担契約/単価契約"),"単価契約"&amp;CHAR(10)&amp;"予定調達総額 "&amp;TEXT(VLOOKUP(A76,[7]令和3年度契約状況調査票!$E:$AR,16,FALSE),"#,##0円")&amp;"(B)"&amp;CHAR(10)&amp;"分担契約"&amp;CHAR(10)&amp;VLOOKUP(A76,[7]令和3年度契約状況調査票!$E:$AR,32,FALSE),IF(AND(P76="○",O76="分担契約"),"分担契約"&amp;CHAR(10)&amp;"契約総額 "&amp;TEXT(VLOOKUP(A76,[7]令和3年度契約状況調査票!$E:$AR,16,FALSE),"#,##0円")&amp;"(B)"&amp;CHAR(10)&amp;VLOOKUP(A76,[7]令和3年度契約状況調査票!$E:$AR,32,FALSE),(IF(O76="分担契約/単価契約","単価契約"&amp;CHAR(10)&amp;"予定調達総額 "&amp;TEXT(VLOOKUP(A76,[7]令和3年度契約状況調査票!$E:$AR,16,FALSE),"#,##0円")&amp;CHAR(10)&amp;"分担契約"&amp;CHAR(10)&amp;VLOOKUP(A76,[7]令和3年度契約状況調査票!$E:$AR,32,FALSE),IF(O76="分担契約","分担契約"&amp;CHAR(10)&amp;"契約総額 "&amp;TEXT(VLOOKUP(A76,[7]令和3年度契約状況調査票!$E:$AR,16,FALSE),"#,##0円")&amp;CHAR(10)&amp;VLOOKUP(A76,[7]令和3年度契約状況調査票!$E:$AR,32,FALSE),IF(O76="単価契約","単価契約"&amp;CHAR(10)&amp;"予定調達総額 "&amp;TEXT(VLOOKUP(A76,[7]令和3年度契約状況調査票!$E:$AR,16,FALSE),"#,##0円")&amp;CHAR(10)&amp;VLOOKUP(A76,[7]令和3年度契約状況調査票!$E:$AR,32,FALSE),VLOOKUP(A76,[7]令和3年度契約状況調査票!$E:$AR,32,FALSE))))))))</f>
        <v/>
      </c>
      <c r="O76" s="10" t="str">
        <f>IF(A76="","",VLOOKUP(A76,[7]令和3年度契約状況調査票!$E:$BY,53,FALSE))</f>
        <v/>
      </c>
      <c r="P76" s="10" t="str">
        <f>IF(A76="","",IF(VLOOKUP(A76,[7]令和3年度契約状況調査票!$E:$AR,14,FALSE)="他官署で調達手続きを実施のため","×",IF(VLOOKUP(A76,[7]令和3年度契約状況調査票!$E:$AR,21,FALSE)="②同種の他の契約の予定価格を類推されるおそれがあるため公表しない","×","○")))</f>
        <v/>
      </c>
    </row>
    <row r="77" spans="1:16" s="10" customFormat="1" ht="60" customHeight="1">
      <c r="A77" s="11" t="str">
        <f>IF(MAX([7]令和3年度契約状況調査票!E76:E321)&gt;=ROW()-5,ROW()-5,"")</f>
        <v/>
      </c>
      <c r="B77" s="12" t="str">
        <f>IF(A77="","",VLOOKUP(A77,[7]令和3年度契約状況調査票!$E:$AR,5,FALSE))</f>
        <v/>
      </c>
      <c r="C77" s="13" t="str">
        <f>IF(A77="","",VLOOKUP(A77,[7]令和3年度契約状況調査票!$E:$AR,6,FALSE))</f>
        <v/>
      </c>
      <c r="D77" s="14" t="str">
        <f>IF(A77="","",VLOOKUP(A77,[7]令和3年度契約状況調査票!$E:$AR,9,FALSE))</f>
        <v/>
      </c>
      <c r="E77" s="12" t="str">
        <f>IF(A77="","",VLOOKUP(A77,[7]令和3年度契約状況調査票!$E:$AR,10,FALSE))</f>
        <v/>
      </c>
      <c r="F77" s="15" t="str">
        <f>IF(A77="","",VLOOKUP(A77,[7]令和3年度契約状況調査票!$E:$AR,11,FALSE))</f>
        <v/>
      </c>
      <c r="G77" s="16" t="str">
        <f>IF(A77="","",IF(VLOOKUP(A77,[7]令和3年度契約状況調査票!$E:$AR,12,FALSE)="②一般競争入札（総合評価方式）","一般競争入札"&amp;CHAR(10)&amp;"（総合評価方式）","一般競争入札"))</f>
        <v/>
      </c>
      <c r="H77" s="18" t="str">
        <f>IF(A77="","",IF(VLOOKUP(A77,[7]令和3年度契約状況調査票!$E:$AR,14,FALSE)="他官署で調達手続きを実施のため","他官署で調達手続きを実施のため",IF(VLOOKUP(A77,[7]令和3年度契約状況調査票!$E:$AR,21,FALSE)="②同種の他の契約の予定価格を類推されるおそれがあるため公表しない","同種の他の契約の予定価格を類推されるおそれがあるため公表しない",IF(VLOOKUP(A77,[7]令和3年度契約状況調査票!$E:$AR,21,FALSE)="－","－",IF(VLOOKUP(A77,[7]令和3年度契約状況調査票!$E:$AR,7,FALSE)&lt;&gt;"",TEXT(VLOOKUP(A77,[7]令和3年度契約状況調査票!$E:$AR,14,FALSE),"#,##0円")&amp;CHAR(10)&amp;"(A)",VLOOKUP(A77,[7]令和3年度契約状況調査票!$E:$AR,14,FALSE))))))</f>
        <v/>
      </c>
      <c r="I77" s="18" t="str">
        <f>IF(A77="","",VLOOKUP(A77,[7]令和3年度契約状況調査票!$E:$AR,15,FALSE))</f>
        <v/>
      </c>
      <c r="J77" s="19" t="str">
        <f>IF(A77="","",IF(VLOOKUP(A77,[7]令和3年度契約状況調査票!$E:$AR,14,FALSE)="他官署で調達手続きを実施のため","－",IF(VLOOKUP(A77,[7]令和3年度契約状況調査票!$E:$AR,21,FALSE)="②同種の他の契約の予定価格を類推されるおそれがあるため公表しない","－",IF(VLOOKUP(A77,[7]令和3年度契約状況調査票!$E:$AR,21,FALSE)="－","－",IF(VLOOKUP(A77,[7]令和3年度契約状況調査票!$E:$AR,7,FALSE)&lt;&gt;"",TEXT(VLOOKUP(A77,[7]令和3年度契約状況調査票!$E:$AR,17,FALSE),"#.0%")&amp;CHAR(10)&amp;"(B/A×100)",VLOOKUP(A77,[7]令和3年度契約状況調査票!$E:$AR,17,FALSE))))))</f>
        <v/>
      </c>
      <c r="K77" s="20" t="str">
        <f>IF(A77="","",IF(VLOOKUP(A77,[7]令和3年度契約状況調査票!$E:$AR,27,FALSE)="①公益社団法人","公社",IF(VLOOKUP(A77,[7]令和3年度契約状況調査票!$E:$AR,27,FALSE)="②公益財団法人","公財","")))</f>
        <v/>
      </c>
      <c r="L77" s="20" t="str">
        <f>IF(A77="","",VLOOKUP(A77,[7]令和3年度契約状況調査票!$E:$AR,28,FALSE))</f>
        <v/>
      </c>
      <c r="M77" s="21" t="str">
        <f>IF(A77="","",IF(VLOOKUP(A77,[7]令和3年度契約状況調査票!$E:$AR,28,FALSE)="国所管",VLOOKUP(A77,[7]令和3年度契約状況調査票!$E:$AR,22,FALSE),""))</f>
        <v/>
      </c>
      <c r="N77" s="22" t="str">
        <f>IF(A77="","",IF(AND(P77="○",O77="分担契約/単価契約"),"単価契約"&amp;CHAR(10)&amp;"予定調達総額 "&amp;TEXT(VLOOKUP(A77,[7]令和3年度契約状況調査票!$E:$AR,16,FALSE),"#,##0円")&amp;"(B)"&amp;CHAR(10)&amp;"分担契約"&amp;CHAR(10)&amp;VLOOKUP(A77,[7]令和3年度契約状況調査票!$E:$AR,32,FALSE),IF(AND(P77="○",O77="分担契約"),"分担契約"&amp;CHAR(10)&amp;"契約総額 "&amp;TEXT(VLOOKUP(A77,[7]令和3年度契約状況調査票!$E:$AR,16,FALSE),"#,##0円")&amp;"(B)"&amp;CHAR(10)&amp;VLOOKUP(A77,[7]令和3年度契約状況調査票!$E:$AR,32,FALSE),(IF(O77="分担契約/単価契約","単価契約"&amp;CHAR(10)&amp;"予定調達総額 "&amp;TEXT(VLOOKUP(A77,[7]令和3年度契約状況調査票!$E:$AR,16,FALSE),"#,##0円")&amp;CHAR(10)&amp;"分担契約"&amp;CHAR(10)&amp;VLOOKUP(A77,[7]令和3年度契約状況調査票!$E:$AR,32,FALSE),IF(O77="分担契約","分担契約"&amp;CHAR(10)&amp;"契約総額 "&amp;TEXT(VLOOKUP(A77,[7]令和3年度契約状況調査票!$E:$AR,16,FALSE),"#,##0円")&amp;CHAR(10)&amp;VLOOKUP(A77,[7]令和3年度契約状況調査票!$E:$AR,32,FALSE),IF(O77="単価契約","単価契約"&amp;CHAR(10)&amp;"予定調達総額 "&amp;TEXT(VLOOKUP(A77,[7]令和3年度契約状況調査票!$E:$AR,16,FALSE),"#,##0円")&amp;CHAR(10)&amp;VLOOKUP(A77,[7]令和3年度契約状況調査票!$E:$AR,32,FALSE),VLOOKUP(A77,[7]令和3年度契約状況調査票!$E:$AR,32,FALSE))))))))</f>
        <v/>
      </c>
      <c r="O77" s="10" t="str">
        <f>IF(A77="","",VLOOKUP(A77,[7]令和3年度契約状況調査票!$E:$BY,53,FALSE))</f>
        <v/>
      </c>
      <c r="P77" s="10" t="str">
        <f>IF(A77="","",IF(VLOOKUP(A77,[7]令和3年度契約状況調査票!$E:$AR,14,FALSE)="他官署で調達手続きを実施のため","×",IF(VLOOKUP(A77,[7]令和3年度契約状況調査票!$E:$AR,21,FALSE)="②同種の他の契約の予定価格を類推されるおそれがあるため公表しない","×","○")))</f>
        <v/>
      </c>
    </row>
    <row r="78" spans="1:16" s="10" customFormat="1" ht="60" customHeight="1">
      <c r="A78" s="11" t="str">
        <f>IF(MAX([7]令和3年度契約状況調査票!E77:E322)&gt;=ROW()-5,ROW()-5,"")</f>
        <v/>
      </c>
      <c r="B78" s="12" t="str">
        <f>IF(A78="","",VLOOKUP(A78,[7]令和3年度契約状況調査票!$E:$AR,5,FALSE))</f>
        <v/>
      </c>
      <c r="C78" s="13" t="str">
        <f>IF(A78="","",VLOOKUP(A78,[7]令和3年度契約状況調査票!$E:$AR,6,FALSE))</f>
        <v/>
      </c>
      <c r="D78" s="14" t="str">
        <f>IF(A78="","",VLOOKUP(A78,[7]令和3年度契約状況調査票!$E:$AR,9,FALSE))</f>
        <v/>
      </c>
      <c r="E78" s="12" t="str">
        <f>IF(A78="","",VLOOKUP(A78,[7]令和3年度契約状況調査票!$E:$AR,10,FALSE))</f>
        <v/>
      </c>
      <c r="F78" s="15" t="str">
        <f>IF(A78="","",VLOOKUP(A78,[7]令和3年度契約状況調査票!$E:$AR,11,FALSE))</f>
        <v/>
      </c>
      <c r="G78" s="16" t="str">
        <f>IF(A78="","",IF(VLOOKUP(A78,[7]令和3年度契約状況調査票!$E:$AR,12,FALSE)="②一般競争入札（総合評価方式）","一般競争入札"&amp;CHAR(10)&amp;"（総合評価方式）","一般競争入札"))</f>
        <v/>
      </c>
      <c r="H78" s="18" t="str">
        <f>IF(A78="","",IF(VLOOKUP(A78,[7]令和3年度契約状況調査票!$E:$AR,14,FALSE)="他官署で調達手続きを実施のため","他官署で調達手続きを実施のため",IF(VLOOKUP(A78,[7]令和3年度契約状況調査票!$E:$AR,21,FALSE)="②同種の他の契約の予定価格を類推されるおそれがあるため公表しない","同種の他の契約の予定価格を類推されるおそれがあるため公表しない",IF(VLOOKUP(A78,[7]令和3年度契約状況調査票!$E:$AR,21,FALSE)="－","－",IF(VLOOKUP(A78,[7]令和3年度契約状況調査票!$E:$AR,7,FALSE)&lt;&gt;"",TEXT(VLOOKUP(A78,[7]令和3年度契約状況調査票!$E:$AR,14,FALSE),"#,##0円")&amp;CHAR(10)&amp;"(A)",VLOOKUP(A78,[7]令和3年度契約状況調査票!$E:$AR,14,FALSE))))))</f>
        <v/>
      </c>
      <c r="I78" s="18" t="str">
        <f>IF(A78="","",VLOOKUP(A78,[7]令和3年度契約状況調査票!$E:$AR,15,FALSE))</f>
        <v/>
      </c>
      <c r="J78" s="19" t="str">
        <f>IF(A78="","",IF(VLOOKUP(A78,[7]令和3年度契約状況調査票!$E:$AR,14,FALSE)="他官署で調達手続きを実施のため","－",IF(VLOOKUP(A78,[7]令和3年度契約状況調査票!$E:$AR,21,FALSE)="②同種の他の契約の予定価格を類推されるおそれがあるため公表しない","－",IF(VLOOKUP(A78,[7]令和3年度契約状況調査票!$E:$AR,21,FALSE)="－","－",IF(VLOOKUP(A78,[7]令和3年度契約状況調査票!$E:$AR,7,FALSE)&lt;&gt;"",TEXT(VLOOKUP(A78,[7]令和3年度契約状況調査票!$E:$AR,17,FALSE),"#.0%")&amp;CHAR(10)&amp;"(B/A×100)",VLOOKUP(A78,[7]令和3年度契約状況調査票!$E:$AR,17,FALSE))))))</f>
        <v/>
      </c>
      <c r="K78" s="20" t="str">
        <f>IF(A78="","",IF(VLOOKUP(A78,[7]令和3年度契約状況調査票!$E:$AR,27,FALSE)="①公益社団法人","公社",IF(VLOOKUP(A78,[7]令和3年度契約状況調査票!$E:$AR,27,FALSE)="②公益財団法人","公財","")))</f>
        <v/>
      </c>
      <c r="L78" s="20" t="str">
        <f>IF(A78="","",VLOOKUP(A78,[7]令和3年度契約状況調査票!$E:$AR,28,FALSE))</f>
        <v/>
      </c>
      <c r="M78" s="21" t="str">
        <f>IF(A78="","",IF(VLOOKUP(A78,[7]令和3年度契約状況調査票!$E:$AR,28,FALSE)="国所管",VLOOKUP(A78,[7]令和3年度契約状況調査票!$E:$AR,22,FALSE),""))</f>
        <v/>
      </c>
      <c r="N78" s="22" t="str">
        <f>IF(A78="","",IF(AND(P78="○",O78="分担契約/単価契約"),"単価契約"&amp;CHAR(10)&amp;"予定調達総額 "&amp;TEXT(VLOOKUP(A78,[7]令和3年度契約状況調査票!$E:$AR,16,FALSE),"#,##0円")&amp;"(B)"&amp;CHAR(10)&amp;"分担契約"&amp;CHAR(10)&amp;VLOOKUP(A78,[7]令和3年度契約状況調査票!$E:$AR,32,FALSE),IF(AND(P78="○",O78="分担契約"),"分担契約"&amp;CHAR(10)&amp;"契約総額 "&amp;TEXT(VLOOKUP(A78,[7]令和3年度契約状況調査票!$E:$AR,16,FALSE),"#,##0円")&amp;"(B)"&amp;CHAR(10)&amp;VLOOKUP(A78,[7]令和3年度契約状況調査票!$E:$AR,32,FALSE),(IF(O78="分担契約/単価契約","単価契約"&amp;CHAR(10)&amp;"予定調達総額 "&amp;TEXT(VLOOKUP(A78,[7]令和3年度契約状況調査票!$E:$AR,16,FALSE),"#,##0円")&amp;CHAR(10)&amp;"分担契約"&amp;CHAR(10)&amp;VLOOKUP(A78,[7]令和3年度契約状況調査票!$E:$AR,32,FALSE),IF(O78="分担契約","分担契約"&amp;CHAR(10)&amp;"契約総額 "&amp;TEXT(VLOOKUP(A78,[7]令和3年度契約状況調査票!$E:$AR,16,FALSE),"#,##0円")&amp;CHAR(10)&amp;VLOOKUP(A78,[7]令和3年度契約状況調査票!$E:$AR,32,FALSE),IF(O78="単価契約","単価契約"&amp;CHAR(10)&amp;"予定調達総額 "&amp;TEXT(VLOOKUP(A78,[7]令和3年度契約状況調査票!$E:$AR,16,FALSE),"#,##0円")&amp;CHAR(10)&amp;VLOOKUP(A78,[7]令和3年度契約状況調査票!$E:$AR,32,FALSE),VLOOKUP(A78,[7]令和3年度契約状況調査票!$E:$AR,32,FALSE))))))))</f>
        <v/>
      </c>
      <c r="O78" s="10" t="str">
        <f>IF(A78="","",VLOOKUP(A78,[7]令和3年度契約状況調査票!$E:$BY,53,FALSE))</f>
        <v/>
      </c>
      <c r="P78" s="10" t="str">
        <f>IF(A78="","",IF(VLOOKUP(A78,[7]令和3年度契約状況調査票!$E:$AR,14,FALSE)="他官署で調達手続きを実施のため","×",IF(VLOOKUP(A78,[7]令和3年度契約状況調査票!$E:$AR,21,FALSE)="②同種の他の契約の予定価格を類推されるおそれがあるため公表しない","×","○")))</f>
        <v/>
      </c>
    </row>
    <row r="79" spans="1:16" s="10" customFormat="1" ht="60" customHeight="1">
      <c r="A79" s="11" t="str">
        <f>IF(MAX([7]令和3年度契約状況調査票!E78:E323)&gt;=ROW()-5,ROW()-5,"")</f>
        <v/>
      </c>
      <c r="B79" s="12" t="str">
        <f>IF(A79="","",VLOOKUP(A79,[7]令和3年度契約状況調査票!$E:$AR,5,FALSE))</f>
        <v/>
      </c>
      <c r="C79" s="13" t="str">
        <f>IF(A79="","",VLOOKUP(A79,[7]令和3年度契約状況調査票!$E:$AR,6,FALSE))</f>
        <v/>
      </c>
      <c r="D79" s="14" t="str">
        <f>IF(A79="","",VLOOKUP(A79,[7]令和3年度契約状況調査票!$E:$AR,9,FALSE))</f>
        <v/>
      </c>
      <c r="E79" s="12" t="str">
        <f>IF(A79="","",VLOOKUP(A79,[7]令和3年度契約状況調査票!$E:$AR,10,FALSE))</f>
        <v/>
      </c>
      <c r="F79" s="15" t="str">
        <f>IF(A79="","",VLOOKUP(A79,[7]令和3年度契約状況調査票!$E:$AR,11,FALSE))</f>
        <v/>
      </c>
      <c r="G79" s="16" t="str">
        <f>IF(A79="","",IF(VLOOKUP(A79,[7]令和3年度契約状況調査票!$E:$AR,12,FALSE)="②一般競争入札（総合評価方式）","一般競争入札"&amp;CHAR(10)&amp;"（総合評価方式）","一般競争入札"))</f>
        <v/>
      </c>
      <c r="H79" s="18" t="str">
        <f>IF(A79="","",IF(VLOOKUP(A79,[7]令和3年度契約状況調査票!$E:$AR,14,FALSE)="他官署で調達手続きを実施のため","他官署で調達手続きを実施のため",IF(VLOOKUP(A79,[7]令和3年度契約状況調査票!$E:$AR,21,FALSE)="②同種の他の契約の予定価格を類推されるおそれがあるため公表しない","同種の他の契約の予定価格を類推されるおそれがあるため公表しない",IF(VLOOKUP(A79,[7]令和3年度契約状況調査票!$E:$AR,21,FALSE)="－","－",IF(VLOOKUP(A79,[7]令和3年度契約状況調査票!$E:$AR,7,FALSE)&lt;&gt;"",TEXT(VLOOKUP(A79,[7]令和3年度契約状況調査票!$E:$AR,14,FALSE),"#,##0円")&amp;CHAR(10)&amp;"(A)",VLOOKUP(A79,[7]令和3年度契約状況調査票!$E:$AR,14,FALSE))))))</f>
        <v/>
      </c>
      <c r="I79" s="18" t="str">
        <f>IF(A79="","",VLOOKUP(A79,[7]令和3年度契約状況調査票!$E:$AR,15,FALSE))</f>
        <v/>
      </c>
      <c r="J79" s="19" t="str">
        <f>IF(A79="","",IF(VLOOKUP(A79,[7]令和3年度契約状況調査票!$E:$AR,14,FALSE)="他官署で調達手続きを実施のため","－",IF(VLOOKUP(A79,[7]令和3年度契約状況調査票!$E:$AR,21,FALSE)="②同種の他の契約の予定価格を類推されるおそれがあるため公表しない","－",IF(VLOOKUP(A79,[7]令和3年度契約状況調査票!$E:$AR,21,FALSE)="－","－",IF(VLOOKUP(A79,[7]令和3年度契約状況調査票!$E:$AR,7,FALSE)&lt;&gt;"",TEXT(VLOOKUP(A79,[7]令和3年度契約状況調査票!$E:$AR,17,FALSE),"#.0%")&amp;CHAR(10)&amp;"(B/A×100)",VLOOKUP(A79,[7]令和3年度契約状況調査票!$E:$AR,17,FALSE))))))</f>
        <v/>
      </c>
      <c r="K79" s="20" t="str">
        <f>IF(A79="","",IF(VLOOKUP(A79,[7]令和3年度契約状況調査票!$E:$AR,27,FALSE)="①公益社団法人","公社",IF(VLOOKUP(A79,[7]令和3年度契約状況調査票!$E:$AR,27,FALSE)="②公益財団法人","公財","")))</f>
        <v/>
      </c>
      <c r="L79" s="20" t="str">
        <f>IF(A79="","",VLOOKUP(A79,[7]令和3年度契約状況調査票!$E:$AR,28,FALSE))</f>
        <v/>
      </c>
      <c r="M79" s="21" t="str">
        <f>IF(A79="","",IF(VLOOKUP(A79,[7]令和3年度契約状況調査票!$E:$AR,28,FALSE)="国所管",VLOOKUP(A79,[7]令和3年度契約状況調査票!$E:$AR,22,FALSE),""))</f>
        <v/>
      </c>
      <c r="N79" s="22" t="str">
        <f>IF(A79="","",IF(AND(P79="○",O79="分担契約/単価契約"),"単価契約"&amp;CHAR(10)&amp;"予定調達総額 "&amp;TEXT(VLOOKUP(A79,[7]令和3年度契約状況調査票!$E:$AR,16,FALSE),"#,##0円")&amp;"(B)"&amp;CHAR(10)&amp;"分担契約"&amp;CHAR(10)&amp;VLOOKUP(A79,[7]令和3年度契約状況調査票!$E:$AR,32,FALSE),IF(AND(P79="○",O79="分担契約"),"分担契約"&amp;CHAR(10)&amp;"契約総額 "&amp;TEXT(VLOOKUP(A79,[7]令和3年度契約状況調査票!$E:$AR,16,FALSE),"#,##0円")&amp;"(B)"&amp;CHAR(10)&amp;VLOOKUP(A79,[7]令和3年度契約状況調査票!$E:$AR,32,FALSE),(IF(O79="分担契約/単価契約","単価契約"&amp;CHAR(10)&amp;"予定調達総額 "&amp;TEXT(VLOOKUP(A79,[7]令和3年度契約状況調査票!$E:$AR,16,FALSE),"#,##0円")&amp;CHAR(10)&amp;"分担契約"&amp;CHAR(10)&amp;VLOOKUP(A79,[7]令和3年度契約状況調査票!$E:$AR,32,FALSE),IF(O79="分担契約","分担契約"&amp;CHAR(10)&amp;"契約総額 "&amp;TEXT(VLOOKUP(A79,[7]令和3年度契約状況調査票!$E:$AR,16,FALSE),"#,##0円")&amp;CHAR(10)&amp;VLOOKUP(A79,[7]令和3年度契約状況調査票!$E:$AR,32,FALSE),IF(O79="単価契約","単価契約"&amp;CHAR(10)&amp;"予定調達総額 "&amp;TEXT(VLOOKUP(A79,[7]令和3年度契約状況調査票!$E:$AR,16,FALSE),"#,##0円")&amp;CHAR(10)&amp;VLOOKUP(A79,[7]令和3年度契約状況調査票!$E:$AR,32,FALSE),VLOOKUP(A79,[7]令和3年度契約状況調査票!$E:$AR,32,FALSE))))))))</f>
        <v/>
      </c>
      <c r="O79" s="10" t="str">
        <f>IF(A79="","",VLOOKUP(A79,[7]令和3年度契約状況調査票!$E:$BY,53,FALSE))</f>
        <v/>
      </c>
      <c r="P79" s="10" t="str">
        <f>IF(A79="","",IF(VLOOKUP(A79,[7]令和3年度契約状況調査票!$E:$AR,14,FALSE)="他官署で調達手続きを実施のため","×",IF(VLOOKUP(A79,[7]令和3年度契約状況調査票!$E:$AR,21,FALSE)="②同種の他の契約の予定価格を類推されるおそれがあるため公表しない","×","○")))</f>
        <v/>
      </c>
    </row>
    <row r="80" spans="1:16" s="10" customFormat="1" ht="60" customHeight="1">
      <c r="A80" s="11" t="str">
        <f>IF(MAX([7]令和3年度契約状況調査票!E79:E324)&gt;=ROW()-5,ROW()-5,"")</f>
        <v/>
      </c>
      <c r="B80" s="12" t="str">
        <f>IF(A80="","",VLOOKUP(A80,[7]令和3年度契約状況調査票!$E:$AR,5,FALSE))</f>
        <v/>
      </c>
      <c r="C80" s="13" t="str">
        <f>IF(A80="","",VLOOKUP(A80,[7]令和3年度契約状況調査票!$E:$AR,6,FALSE))</f>
        <v/>
      </c>
      <c r="D80" s="14" t="str">
        <f>IF(A80="","",VLOOKUP(A80,[7]令和3年度契約状況調査票!$E:$AR,9,FALSE))</f>
        <v/>
      </c>
      <c r="E80" s="12" t="str">
        <f>IF(A80="","",VLOOKUP(A80,[7]令和3年度契約状況調査票!$E:$AR,10,FALSE))</f>
        <v/>
      </c>
      <c r="F80" s="15" t="str">
        <f>IF(A80="","",VLOOKUP(A80,[7]令和3年度契約状況調査票!$E:$AR,11,FALSE))</f>
        <v/>
      </c>
      <c r="G80" s="16" t="str">
        <f>IF(A80="","",IF(VLOOKUP(A80,[7]令和3年度契約状況調査票!$E:$AR,12,FALSE)="②一般競争入札（総合評価方式）","一般競争入札"&amp;CHAR(10)&amp;"（総合評価方式）","一般競争入札"))</f>
        <v/>
      </c>
      <c r="H80" s="18" t="str">
        <f>IF(A80="","",IF(VLOOKUP(A80,[7]令和3年度契約状況調査票!$E:$AR,14,FALSE)="他官署で調達手続きを実施のため","他官署で調達手続きを実施のため",IF(VLOOKUP(A80,[7]令和3年度契約状況調査票!$E:$AR,21,FALSE)="②同種の他の契約の予定価格を類推されるおそれがあるため公表しない","同種の他の契約の予定価格を類推されるおそれがあるため公表しない",IF(VLOOKUP(A80,[7]令和3年度契約状況調査票!$E:$AR,21,FALSE)="－","－",IF(VLOOKUP(A80,[7]令和3年度契約状況調査票!$E:$AR,7,FALSE)&lt;&gt;"",TEXT(VLOOKUP(A80,[7]令和3年度契約状況調査票!$E:$AR,14,FALSE),"#,##0円")&amp;CHAR(10)&amp;"(A)",VLOOKUP(A80,[7]令和3年度契約状況調査票!$E:$AR,14,FALSE))))))</f>
        <v/>
      </c>
      <c r="I80" s="18" t="str">
        <f>IF(A80="","",VLOOKUP(A80,[7]令和3年度契約状況調査票!$E:$AR,15,FALSE))</f>
        <v/>
      </c>
      <c r="J80" s="19" t="str">
        <f>IF(A80="","",IF(VLOOKUP(A80,[7]令和3年度契約状況調査票!$E:$AR,14,FALSE)="他官署で調達手続きを実施のため","－",IF(VLOOKUP(A80,[7]令和3年度契約状況調査票!$E:$AR,21,FALSE)="②同種の他の契約の予定価格を類推されるおそれがあるため公表しない","－",IF(VLOOKUP(A80,[7]令和3年度契約状況調査票!$E:$AR,21,FALSE)="－","－",IF(VLOOKUP(A80,[7]令和3年度契約状況調査票!$E:$AR,7,FALSE)&lt;&gt;"",TEXT(VLOOKUP(A80,[7]令和3年度契約状況調査票!$E:$AR,17,FALSE),"#.0%")&amp;CHAR(10)&amp;"(B/A×100)",VLOOKUP(A80,[7]令和3年度契約状況調査票!$E:$AR,17,FALSE))))))</f>
        <v/>
      </c>
      <c r="K80" s="20" t="str">
        <f>IF(A80="","",IF(VLOOKUP(A80,[7]令和3年度契約状況調査票!$E:$AR,27,FALSE)="①公益社団法人","公社",IF(VLOOKUP(A80,[7]令和3年度契約状況調査票!$E:$AR,27,FALSE)="②公益財団法人","公財","")))</f>
        <v/>
      </c>
      <c r="L80" s="20" t="str">
        <f>IF(A80="","",VLOOKUP(A80,[7]令和3年度契約状況調査票!$E:$AR,28,FALSE))</f>
        <v/>
      </c>
      <c r="M80" s="21" t="str">
        <f>IF(A80="","",IF(VLOOKUP(A80,[7]令和3年度契約状況調査票!$E:$AR,28,FALSE)="国所管",VLOOKUP(A80,[7]令和3年度契約状況調査票!$E:$AR,22,FALSE),""))</f>
        <v/>
      </c>
      <c r="N80" s="22" t="str">
        <f>IF(A80="","",IF(AND(P80="○",O80="分担契約/単価契約"),"単価契約"&amp;CHAR(10)&amp;"予定調達総額 "&amp;TEXT(VLOOKUP(A80,[7]令和3年度契約状況調査票!$E:$AR,16,FALSE),"#,##0円")&amp;"(B)"&amp;CHAR(10)&amp;"分担契約"&amp;CHAR(10)&amp;VLOOKUP(A80,[7]令和3年度契約状況調査票!$E:$AR,32,FALSE),IF(AND(P80="○",O80="分担契約"),"分担契約"&amp;CHAR(10)&amp;"契約総額 "&amp;TEXT(VLOOKUP(A80,[7]令和3年度契約状況調査票!$E:$AR,16,FALSE),"#,##0円")&amp;"(B)"&amp;CHAR(10)&amp;VLOOKUP(A80,[7]令和3年度契約状況調査票!$E:$AR,32,FALSE),(IF(O80="分担契約/単価契約","単価契約"&amp;CHAR(10)&amp;"予定調達総額 "&amp;TEXT(VLOOKUP(A80,[7]令和3年度契約状況調査票!$E:$AR,16,FALSE),"#,##0円")&amp;CHAR(10)&amp;"分担契約"&amp;CHAR(10)&amp;VLOOKUP(A80,[7]令和3年度契約状況調査票!$E:$AR,32,FALSE),IF(O80="分担契約","分担契約"&amp;CHAR(10)&amp;"契約総額 "&amp;TEXT(VLOOKUP(A80,[7]令和3年度契約状況調査票!$E:$AR,16,FALSE),"#,##0円")&amp;CHAR(10)&amp;VLOOKUP(A80,[7]令和3年度契約状況調査票!$E:$AR,32,FALSE),IF(O80="単価契約","単価契約"&amp;CHAR(10)&amp;"予定調達総額 "&amp;TEXT(VLOOKUP(A80,[7]令和3年度契約状況調査票!$E:$AR,16,FALSE),"#,##0円")&amp;CHAR(10)&amp;VLOOKUP(A80,[7]令和3年度契約状況調査票!$E:$AR,32,FALSE),VLOOKUP(A80,[7]令和3年度契約状況調査票!$E:$AR,32,FALSE))))))))</f>
        <v/>
      </c>
      <c r="O80" s="10" t="str">
        <f>IF(A80="","",VLOOKUP(A80,[7]令和3年度契約状況調査票!$E:$BY,53,FALSE))</f>
        <v/>
      </c>
      <c r="P80" s="10" t="str">
        <f>IF(A80="","",IF(VLOOKUP(A80,[7]令和3年度契約状況調査票!$E:$AR,14,FALSE)="他官署で調達手続きを実施のため","×",IF(VLOOKUP(A80,[7]令和3年度契約状況調査票!$E:$AR,21,FALSE)="②同種の他の契約の予定価格を類推されるおそれがあるため公表しない","×","○")))</f>
        <v/>
      </c>
    </row>
    <row r="81" spans="1:16" s="10" customFormat="1" ht="60" customHeight="1">
      <c r="A81" s="11" t="str">
        <f>IF(MAX([7]令和3年度契約状況調査票!E80:E325)&gt;=ROW()-5,ROW()-5,"")</f>
        <v/>
      </c>
      <c r="B81" s="12" t="str">
        <f>IF(A81="","",VLOOKUP(A81,[7]令和3年度契約状況調査票!$E:$AR,5,FALSE))</f>
        <v/>
      </c>
      <c r="C81" s="13" t="str">
        <f>IF(A81="","",VLOOKUP(A81,[7]令和3年度契約状況調査票!$E:$AR,6,FALSE))</f>
        <v/>
      </c>
      <c r="D81" s="14" t="str">
        <f>IF(A81="","",VLOOKUP(A81,[7]令和3年度契約状況調査票!$E:$AR,9,FALSE))</f>
        <v/>
      </c>
      <c r="E81" s="12" t="str">
        <f>IF(A81="","",VLOOKUP(A81,[7]令和3年度契約状況調査票!$E:$AR,10,FALSE))</f>
        <v/>
      </c>
      <c r="F81" s="15" t="str">
        <f>IF(A81="","",VLOOKUP(A81,[7]令和3年度契約状況調査票!$E:$AR,11,FALSE))</f>
        <v/>
      </c>
      <c r="G81" s="16" t="str">
        <f>IF(A81="","",IF(VLOOKUP(A81,[7]令和3年度契約状況調査票!$E:$AR,12,FALSE)="②一般競争入札（総合評価方式）","一般競争入札"&amp;CHAR(10)&amp;"（総合評価方式）","一般競争入札"))</f>
        <v/>
      </c>
      <c r="H81" s="18" t="str">
        <f>IF(A81="","",IF(VLOOKUP(A81,[7]令和3年度契約状況調査票!$E:$AR,14,FALSE)="他官署で調達手続きを実施のため","他官署で調達手続きを実施のため",IF(VLOOKUP(A81,[7]令和3年度契約状況調査票!$E:$AR,21,FALSE)="②同種の他の契約の予定価格を類推されるおそれがあるため公表しない","同種の他の契約の予定価格を類推されるおそれがあるため公表しない",IF(VLOOKUP(A81,[7]令和3年度契約状況調査票!$E:$AR,21,FALSE)="－","－",IF(VLOOKUP(A81,[7]令和3年度契約状況調査票!$E:$AR,7,FALSE)&lt;&gt;"",TEXT(VLOOKUP(A81,[7]令和3年度契約状況調査票!$E:$AR,14,FALSE),"#,##0円")&amp;CHAR(10)&amp;"(A)",VLOOKUP(A81,[7]令和3年度契約状況調査票!$E:$AR,14,FALSE))))))</f>
        <v/>
      </c>
      <c r="I81" s="18" t="str">
        <f>IF(A81="","",VLOOKUP(A81,[7]令和3年度契約状況調査票!$E:$AR,15,FALSE))</f>
        <v/>
      </c>
      <c r="J81" s="19" t="str">
        <f>IF(A81="","",IF(VLOOKUP(A81,[7]令和3年度契約状況調査票!$E:$AR,14,FALSE)="他官署で調達手続きを実施のため","－",IF(VLOOKUP(A81,[7]令和3年度契約状況調査票!$E:$AR,21,FALSE)="②同種の他の契約の予定価格を類推されるおそれがあるため公表しない","－",IF(VLOOKUP(A81,[7]令和3年度契約状況調査票!$E:$AR,21,FALSE)="－","－",IF(VLOOKUP(A81,[7]令和3年度契約状況調査票!$E:$AR,7,FALSE)&lt;&gt;"",TEXT(VLOOKUP(A81,[7]令和3年度契約状況調査票!$E:$AR,17,FALSE),"#.0%")&amp;CHAR(10)&amp;"(B/A×100)",VLOOKUP(A81,[7]令和3年度契約状況調査票!$E:$AR,17,FALSE))))))</f>
        <v/>
      </c>
      <c r="K81" s="20" t="str">
        <f>IF(A81="","",IF(VLOOKUP(A81,[7]令和3年度契約状況調査票!$E:$AR,27,FALSE)="①公益社団法人","公社",IF(VLOOKUP(A81,[7]令和3年度契約状況調査票!$E:$AR,27,FALSE)="②公益財団法人","公財","")))</f>
        <v/>
      </c>
      <c r="L81" s="20" t="str">
        <f>IF(A81="","",VLOOKUP(A81,[7]令和3年度契約状況調査票!$E:$AR,28,FALSE))</f>
        <v/>
      </c>
      <c r="M81" s="21" t="str">
        <f>IF(A81="","",IF(VLOOKUP(A81,[7]令和3年度契約状況調査票!$E:$AR,28,FALSE)="国所管",VLOOKUP(A81,[7]令和3年度契約状況調査票!$E:$AR,22,FALSE),""))</f>
        <v/>
      </c>
      <c r="N81" s="22" t="str">
        <f>IF(A81="","",IF(AND(P81="○",O81="分担契約/単価契約"),"単価契約"&amp;CHAR(10)&amp;"予定調達総額 "&amp;TEXT(VLOOKUP(A81,[7]令和3年度契約状況調査票!$E:$AR,16,FALSE),"#,##0円")&amp;"(B)"&amp;CHAR(10)&amp;"分担契約"&amp;CHAR(10)&amp;VLOOKUP(A81,[7]令和3年度契約状況調査票!$E:$AR,32,FALSE),IF(AND(P81="○",O81="分担契約"),"分担契約"&amp;CHAR(10)&amp;"契約総額 "&amp;TEXT(VLOOKUP(A81,[7]令和3年度契約状況調査票!$E:$AR,16,FALSE),"#,##0円")&amp;"(B)"&amp;CHAR(10)&amp;VLOOKUP(A81,[7]令和3年度契約状況調査票!$E:$AR,32,FALSE),(IF(O81="分担契約/単価契約","単価契約"&amp;CHAR(10)&amp;"予定調達総額 "&amp;TEXT(VLOOKUP(A81,[7]令和3年度契約状況調査票!$E:$AR,16,FALSE),"#,##0円")&amp;CHAR(10)&amp;"分担契約"&amp;CHAR(10)&amp;VLOOKUP(A81,[7]令和3年度契約状況調査票!$E:$AR,32,FALSE),IF(O81="分担契約","分担契約"&amp;CHAR(10)&amp;"契約総額 "&amp;TEXT(VLOOKUP(A81,[7]令和3年度契約状況調査票!$E:$AR,16,FALSE),"#,##0円")&amp;CHAR(10)&amp;VLOOKUP(A81,[7]令和3年度契約状況調査票!$E:$AR,32,FALSE),IF(O81="単価契約","単価契約"&amp;CHAR(10)&amp;"予定調達総額 "&amp;TEXT(VLOOKUP(A81,[7]令和3年度契約状況調査票!$E:$AR,16,FALSE),"#,##0円")&amp;CHAR(10)&amp;VLOOKUP(A81,[7]令和3年度契約状況調査票!$E:$AR,32,FALSE),VLOOKUP(A81,[7]令和3年度契約状況調査票!$E:$AR,32,FALSE))))))))</f>
        <v/>
      </c>
      <c r="O81" s="10" t="str">
        <f>IF(A81="","",VLOOKUP(A81,[7]令和3年度契約状況調査票!$E:$BY,53,FALSE))</f>
        <v/>
      </c>
      <c r="P81" s="10" t="str">
        <f>IF(A81="","",IF(VLOOKUP(A81,[7]令和3年度契約状況調査票!$E:$AR,14,FALSE)="他官署で調達手続きを実施のため","×",IF(VLOOKUP(A81,[7]令和3年度契約状況調査票!$E:$AR,21,FALSE)="②同種の他の契約の予定価格を類推されるおそれがあるため公表しない","×","○")))</f>
        <v/>
      </c>
    </row>
    <row r="82" spans="1:16" s="10" customFormat="1" ht="60" customHeight="1">
      <c r="A82" s="11" t="str">
        <f>IF(MAX([7]令和3年度契約状況調査票!E81:E326)&gt;=ROW()-5,ROW()-5,"")</f>
        <v/>
      </c>
      <c r="B82" s="12" t="str">
        <f>IF(A82="","",VLOOKUP(A82,[7]令和3年度契約状況調査票!$E:$AR,5,FALSE))</f>
        <v/>
      </c>
      <c r="C82" s="13" t="str">
        <f>IF(A82="","",VLOOKUP(A82,[7]令和3年度契約状況調査票!$E:$AR,6,FALSE))</f>
        <v/>
      </c>
      <c r="D82" s="14" t="str">
        <f>IF(A82="","",VLOOKUP(A82,[7]令和3年度契約状況調査票!$E:$AR,9,FALSE))</f>
        <v/>
      </c>
      <c r="E82" s="12" t="str">
        <f>IF(A82="","",VLOOKUP(A82,[7]令和3年度契約状況調査票!$E:$AR,10,FALSE))</f>
        <v/>
      </c>
      <c r="F82" s="15" t="str">
        <f>IF(A82="","",VLOOKUP(A82,[7]令和3年度契約状況調査票!$E:$AR,11,FALSE))</f>
        <v/>
      </c>
      <c r="G82" s="16" t="str">
        <f>IF(A82="","",IF(VLOOKUP(A82,[7]令和3年度契約状況調査票!$E:$AR,12,FALSE)="②一般競争入札（総合評価方式）","一般競争入札"&amp;CHAR(10)&amp;"（総合評価方式）","一般競争入札"))</f>
        <v/>
      </c>
      <c r="H82" s="18" t="str">
        <f>IF(A82="","",IF(VLOOKUP(A82,[7]令和3年度契約状況調査票!$E:$AR,14,FALSE)="他官署で調達手続きを実施のため","他官署で調達手続きを実施のため",IF(VLOOKUP(A82,[7]令和3年度契約状況調査票!$E:$AR,21,FALSE)="②同種の他の契約の予定価格を類推されるおそれがあるため公表しない","同種の他の契約の予定価格を類推されるおそれがあるため公表しない",IF(VLOOKUP(A82,[7]令和3年度契約状況調査票!$E:$AR,21,FALSE)="－","－",IF(VLOOKUP(A82,[7]令和3年度契約状況調査票!$E:$AR,7,FALSE)&lt;&gt;"",TEXT(VLOOKUP(A82,[7]令和3年度契約状況調査票!$E:$AR,14,FALSE),"#,##0円")&amp;CHAR(10)&amp;"(A)",VLOOKUP(A82,[7]令和3年度契約状況調査票!$E:$AR,14,FALSE))))))</f>
        <v/>
      </c>
      <c r="I82" s="18" t="str">
        <f>IF(A82="","",VLOOKUP(A82,[7]令和3年度契約状況調査票!$E:$AR,15,FALSE))</f>
        <v/>
      </c>
      <c r="J82" s="19" t="str">
        <f>IF(A82="","",IF(VLOOKUP(A82,[7]令和3年度契約状況調査票!$E:$AR,14,FALSE)="他官署で調達手続きを実施のため","－",IF(VLOOKUP(A82,[7]令和3年度契約状況調査票!$E:$AR,21,FALSE)="②同種の他の契約の予定価格を類推されるおそれがあるため公表しない","－",IF(VLOOKUP(A82,[7]令和3年度契約状況調査票!$E:$AR,21,FALSE)="－","－",IF(VLOOKUP(A82,[7]令和3年度契約状況調査票!$E:$AR,7,FALSE)&lt;&gt;"",TEXT(VLOOKUP(A82,[7]令和3年度契約状況調査票!$E:$AR,17,FALSE),"#.0%")&amp;CHAR(10)&amp;"(B/A×100)",VLOOKUP(A82,[7]令和3年度契約状況調査票!$E:$AR,17,FALSE))))))</f>
        <v/>
      </c>
      <c r="K82" s="20" t="str">
        <f>IF(A82="","",IF(VLOOKUP(A82,[7]令和3年度契約状況調査票!$E:$AR,27,FALSE)="①公益社団法人","公社",IF(VLOOKUP(A82,[7]令和3年度契約状況調査票!$E:$AR,27,FALSE)="②公益財団法人","公財","")))</f>
        <v/>
      </c>
      <c r="L82" s="20" t="str">
        <f>IF(A82="","",VLOOKUP(A82,[7]令和3年度契約状況調査票!$E:$AR,28,FALSE))</f>
        <v/>
      </c>
      <c r="M82" s="21" t="str">
        <f>IF(A82="","",IF(VLOOKUP(A82,[7]令和3年度契約状況調査票!$E:$AR,28,FALSE)="国所管",VLOOKUP(A82,[7]令和3年度契約状況調査票!$E:$AR,22,FALSE),""))</f>
        <v/>
      </c>
      <c r="N82" s="22" t="str">
        <f>IF(A82="","",IF(AND(P82="○",O82="分担契約/単価契約"),"単価契約"&amp;CHAR(10)&amp;"予定調達総額 "&amp;TEXT(VLOOKUP(A82,[7]令和3年度契約状況調査票!$E:$AR,16,FALSE),"#,##0円")&amp;"(B)"&amp;CHAR(10)&amp;"分担契約"&amp;CHAR(10)&amp;VLOOKUP(A82,[7]令和3年度契約状況調査票!$E:$AR,32,FALSE),IF(AND(P82="○",O82="分担契約"),"分担契約"&amp;CHAR(10)&amp;"契約総額 "&amp;TEXT(VLOOKUP(A82,[7]令和3年度契約状況調査票!$E:$AR,16,FALSE),"#,##0円")&amp;"(B)"&amp;CHAR(10)&amp;VLOOKUP(A82,[7]令和3年度契約状況調査票!$E:$AR,32,FALSE),(IF(O82="分担契約/単価契約","単価契約"&amp;CHAR(10)&amp;"予定調達総額 "&amp;TEXT(VLOOKUP(A82,[7]令和3年度契約状況調査票!$E:$AR,16,FALSE),"#,##0円")&amp;CHAR(10)&amp;"分担契約"&amp;CHAR(10)&amp;VLOOKUP(A82,[7]令和3年度契約状況調査票!$E:$AR,32,FALSE),IF(O82="分担契約","分担契約"&amp;CHAR(10)&amp;"契約総額 "&amp;TEXT(VLOOKUP(A82,[7]令和3年度契約状況調査票!$E:$AR,16,FALSE),"#,##0円")&amp;CHAR(10)&amp;VLOOKUP(A82,[7]令和3年度契約状況調査票!$E:$AR,32,FALSE),IF(O82="単価契約","単価契約"&amp;CHAR(10)&amp;"予定調達総額 "&amp;TEXT(VLOOKUP(A82,[7]令和3年度契約状況調査票!$E:$AR,16,FALSE),"#,##0円")&amp;CHAR(10)&amp;VLOOKUP(A82,[7]令和3年度契約状況調査票!$E:$AR,32,FALSE),VLOOKUP(A82,[7]令和3年度契約状況調査票!$E:$AR,32,FALSE))))))))</f>
        <v/>
      </c>
      <c r="O82" s="10" t="str">
        <f>IF(A82="","",VLOOKUP(A82,[7]令和3年度契約状況調査票!$E:$BY,53,FALSE))</f>
        <v/>
      </c>
      <c r="P82" s="10" t="str">
        <f>IF(A82="","",IF(VLOOKUP(A82,[7]令和3年度契約状況調査票!$E:$AR,14,FALSE)="他官署で調達手続きを実施のため","×",IF(VLOOKUP(A82,[7]令和3年度契約状況調査票!$E:$AR,21,FALSE)="②同種の他の契約の予定価格を類推されるおそれがあるため公表しない","×","○")))</f>
        <v/>
      </c>
    </row>
    <row r="83" spans="1:16" s="10" customFormat="1" ht="60" customHeight="1">
      <c r="A83" s="11" t="str">
        <f>IF(MAX([7]令和3年度契約状況調査票!E82:E327)&gt;=ROW()-5,ROW()-5,"")</f>
        <v/>
      </c>
      <c r="B83" s="12" t="str">
        <f>IF(A83="","",VLOOKUP(A83,[7]令和3年度契約状況調査票!$E:$AR,5,FALSE))</f>
        <v/>
      </c>
      <c r="C83" s="13" t="str">
        <f>IF(A83="","",VLOOKUP(A83,[7]令和3年度契約状況調査票!$E:$AR,6,FALSE))</f>
        <v/>
      </c>
      <c r="D83" s="14" t="str">
        <f>IF(A83="","",VLOOKUP(A83,[7]令和3年度契約状況調査票!$E:$AR,9,FALSE))</f>
        <v/>
      </c>
      <c r="E83" s="12" t="str">
        <f>IF(A83="","",VLOOKUP(A83,[7]令和3年度契約状況調査票!$E:$AR,10,FALSE))</f>
        <v/>
      </c>
      <c r="F83" s="15" t="str">
        <f>IF(A83="","",VLOOKUP(A83,[7]令和3年度契約状況調査票!$E:$AR,11,FALSE))</f>
        <v/>
      </c>
      <c r="G83" s="16" t="str">
        <f>IF(A83="","",IF(VLOOKUP(A83,[7]令和3年度契約状況調査票!$E:$AR,12,FALSE)="②一般競争入札（総合評価方式）","一般競争入札"&amp;CHAR(10)&amp;"（総合評価方式）","一般競争入札"))</f>
        <v/>
      </c>
      <c r="H83" s="18" t="str">
        <f>IF(A83="","",IF(VLOOKUP(A83,[7]令和3年度契約状況調査票!$E:$AR,14,FALSE)="他官署で調達手続きを実施のため","他官署で調達手続きを実施のため",IF(VLOOKUP(A83,[7]令和3年度契約状況調査票!$E:$AR,21,FALSE)="②同種の他の契約の予定価格を類推されるおそれがあるため公表しない","同種の他の契約の予定価格を類推されるおそれがあるため公表しない",IF(VLOOKUP(A83,[7]令和3年度契約状況調査票!$E:$AR,21,FALSE)="－","－",IF(VLOOKUP(A83,[7]令和3年度契約状況調査票!$E:$AR,7,FALSE)&lt;&gt;"",TEXT(VLOOKUP(A83,[7]令和3年度契約状況調査票!$E:$AR,14,FALSE),"#,##0円")&amp;CHAR(10)&amp;"(A)",VLOOKUP(A83,[7]令和3年度契約状況調査票!$E:$AR,14,FALSE))))))</f>
        <v/>
      </c>
      <c r="I83" s="18" t="str">
        <f>IF(A83="","",VLOOKUP(A83,[7]令和3年度契約状況調査票!$E:$AR,15,FALSE))</f>
        <v/>
      </c>
      <c r="J83" s="19" t="str">
        <f>IF(A83="","",IF(VLOOKUP(A83,[7]令和3年度契約状況調査票!$E:$AR,14,FALSE)="他官署で調達手続きを実施のため","－",IF(VLOOKUP(A83,[7]令和3年度契約状況調査票!$E:$AR,21,FALSE)="②同種の他の契約の予定価格を類推されるおそれがあるため公表しない","－",IF(VLOOKUP(A83,[7]令和3年度契約状況調査票!$E:$AR,21,FALSE)="－","－",IF(VLOOKUP(A83,[7]令和3年度契約状況調査票!$E:$AR,7,FALSE)&lt;&gt;"",TEXT(VLOOKUP(A83,[7]令和3年度契約状況調査票!$E:$AR,17,FALSE),"#.0%")&amp;CHAR(10)&amp;"(B/A×100)",VLOOKUP(A83,[7]令和3年度契約状況調査票!$E:$AR,17,FALSE))))))</f>
        <v/>
      </c>
      <c r="K83" s="20" t="str">
        <f>IF(A83="","",IF(VLOOKUP(A83,[7]令和3年度契約状況調査票!$E:$AR,27,FALSE)="①公益社団法人","公社",IF(VLOOKUP(A83,[7]令和3年度契約状況調査票!$E:$AR,27,FALSE)="②公益財団法人","公財","")))</f>
        <v/>
      </c>
      <c r="L83" s="20" t="str">
        <f>IF(A83="","",VLOOKUP(A83,[7]令和3年度契約状況調査票!$E:$AR,28,FALSE))</f>
        <v/>
      </c>
      <c r="M83" s="21" t="str">
        <f>IF(A83="","",IF(VLOOKUP(A83,[7]令和3年度契約状況調査票!$E:$AR,28,FALSE)="国所管",VLOOKUP(A83,[7]令和3年度契約状況調査票!$E:$AR,22,FALSE),""))</f>
        <v/>
      </c>
      <c r="N83" s="22" t="str">
        <f>IF(A83="","",IF(AND(P83="○",O83="分担契約/単価契約"),"単価契約"&amp;CHAR(10)&amp;"予定調達総額 "&amp;TEXT(VLOOKUP(A83,[7]令和3年度契約状況調査票!$E:$AR,16,FALSE),"#,##0円")&amp;"(B)"&amp;CHAR(10)&amp;"分担契約"&amp;CHAR(10)&amp;VLOOKUP(A83,[7]令和3年度契約状況調査票!$E:$AR,32,FALSE),IF(AND(P83="○",O83="分担契約"),"分担契約"&amp;CHAR(10)&amp;"契約総額 "&amp;TEXT(VLOOKUP(A83,[7]令和3年度契約状況調査票!$E:$AR,16,FALSE),"#,##0円")&amp;"(B)"&amp;CHAR(10)&amp;VLOOKUP(A83,[7]令和3年度契約状況調査票!$E:$AR,32,FALSE),(IF(O83="分担契約/単価契約","単価契約"&amp;CHAR(10)&amp;"予定調達総額 "&amp;TEXT(VLOOKUP(A83,[7]令和3年度契約状況調査票!$E:$AR,16,FALSE),"#,##0円")&amp;CHAR(10)&amp;"分担契約"&amp;CHAR(10)&amp;VLOOKUP(A83,[7]令和3年度契約状況調査票!$E:$AR,32,FALSE),IF(O83="分担契約","分担契約"&amp;CHAR(10)&amp;"契約総額 "&amp;TEXT(VLOOKUP(A83,[7]令和3年度契約状況調査票!$E:$AR,16,FALSE),"#,##0円")&amp;CHAR(10)&amp;VLOOKUP(A83,[7]令和3年度契約状況調査票!$E:$AR,32,FALSE),IF(O83="単価契約","単価契約"&amp;CHAR(10)&amp;"予定調達総額 "&amp;TEXT(VLOOKUP(A83,[7]令和3年度契約状況調査票!$E:$AR,16,FALSE),"#,##0円")&amp;CHAR(10)&amp;VLOOKUP(A83,[7]令和3年度契約状況調査票!$E:$AR,32,FALSE),VLOOKUP(A83,[7]令和3年度契約状況調査票!$E:$AR,32,FALSE))))))))</f>
        <v/>
      </c>
      <c r="O83" s="10" t="str">
        <f>IF(A83="","",VLOOKUP(A83,[7]令和3年度契約状況調査票!$E:$BY,53,FALSE))</f>
        <v/>
      </c>
      <c r="P83" s="10" t="str">
        <f>IF(A83="","",IF(VLOOKUP(A83,[7]令和3年度契約状況調査票!$E:$AR,14,FALSE)="他官署で調達手続きを実施のため","×",IF(VLOOKUP(A83,[7]令和3年度契約状況調査票!$E:$AR,21,FALSE)="②同種の他の契約の予定価格を類推されるおそれがあるため公表しない","×","○")))</f>
        <v/>
      </c>
    </row>
    <row r="84" spans="1:16" s="10" customFormat="1" ht="60" customHeight="1">
      <c r="A84" s="11" t="str">
        <f>IF(MAX([7]令和3年度契約状況調査票!E83:E328)&gt;=ROW()-5,ROW()-5,"")</f>
        <v/>
      </c>
      <c r="B84" s="12" t="str">
        <f>IF(A84="","",VLOOKUP(A84,[7]令和3年度契約状況調査票!$E:$AR,5,FALSE))</f>
        <v/>
      </c>
      <c r="C84" s="13" t="str">
        <f>IF(A84="","",VLOOKUP(A84,[7]令和3年度契約状況調査票!$E:$AR,6,FALSE))</f>
        <v/>
      </c>
      <c r="D84" s="14" t="str">
        <f>IF(A84="","",VLOOKUP(A84,[7]令和3年度契約状況調査票!$E:$AR,9,FALSE))</f>
        <v/>
      </c>
      <c r="E84" s="12" t="str">
        <f>IF(A84="","",VLOOKUP(A84,[7]令和3年度契約状況調査票!$E:$AR,10,FALSE))</f>
        <v/>
      </c>
      <c r="F84" s="15" t="str">
        <f>IF(A84="","",VLOOKUP(A84,[7]令和3年度契約状況調査票!$E:$AR,11,FALSE))</f>
        <v/>
      </c>
      <c r="G84" s="16" t="str">
        <f>IF(A84="","",IF(VLOOKUP(A84,[7]令和3年度契約状況調査票!$E:$AR,12,FALSE)="②一般競争入札（総合評価方式）","一般競争入札"&amp;CHAR(10)&amp;"（総合評価方式）","一般競争入札"))</f>
        <v/>
      </c>
      <c r="H84" s="18" t="str">
        <f>IF(A84="","",IF(VLOOKUP(A84,[7]令和3年度契約状況調査票!$E:$AR,14,FALSE)="他官署で調達手続きを実施のため","他官署で調達手続きを実施のため",IF(VLOOKUP(A84,[7]令和3年度契約状況調査票!$E:$AR,21,FALSE)="②同種の他の契約の予定価格を類推されるおそれがあるため公表しない","同種の他の契約の予定価格を類推されるおそれがあるため公表しない",IF(VLOOKUP(A84,[7]令和3年度契約状況調査票!$E:$AR,21,FALSE)="－","－",IF(VLOOKUP(A84,[7]令和3年度契約状況調査票!$E:$AR,7,FALSE)&lt;&gt;"",TEXT(VLOOKUP(A84,[7]令和3年度契約状況調査票!$E:$AR,14,FALSE),"#,##0円")&amp;CHAR(10)&amp;"(A)",VLOOKUP(A84,[7]令和3年度契約状況調査票!$E:$AR,14,FALSE))))))</f>
        <v/>
      </c>
      <c r="I84" s="18" t="str">
        <f>IF(A84="","",VLOOKUP(A84,[7]令和3年度契約状況調査票!$E:$AR,15,FALSE))</f>
        <v/>
      </c>
      <c r="J84" s="19" t="str">
        <f>IF(A84="","",IF(VLOOKUP(A84,[7]令和3年度契約状況調査票!$E:$AR,14,FALSE)="他官署で調達手続きを実施のため","－",IF(VLOOKUP(A84,[7]令和3年度契約状況調査票!$E:$AR,21,FALSE)="②同種の他の契約の予定価格を類推されるおそれがあるため公表しない","－",IF(VLOOKUP(A84,[7]令和3年度契約状況調査票!$E:$AR,21,FALSE)="－","－",IF(VLOOKUP(A84,[7]令和3年度契約状況調査票!$E:$AR,7,FALSE)&lt;&gt;"",TEXT(VLOOKUP(A84,[7]令和3年度契約状況調査票!$E:$AR,17,FALSE),"#.0%")&amp;CHAR(10)&amp;"(B/A×100)",VLOOKUP(A84,[7]令和3年度契約状況調査票!$E:$AR,17,FALSE))))))</f>
        <v/>
      </c>
      <c r="K84" s="20" t="str">
        <f>IF(A84="","",IF(VLOOKUP(A84,[7]令和3年度契約状況調査票!$E:$AR,27,FALSE)="①公益社団法人","公社",IF(VLOOKUP(A84,[7]令和3年度契約状況調査票!$E:$AR,27,FALSE)="②公益財団法人","公財","")))</f>
        <v/>
      </c>
      <c r="L84" s="20" t="str">
        <f>IF(A84="","",VLOOKUP(A84,[7]令和3年度契約状況調査票!$E:$AR,28,FALSE))</f>
        <v/>
      </c>
      <c r="M84" s="21" t="str">
        <f>IF(A84="","",IF(VLOOKUP(A84,[7]令和3年度契約状況調査票!$E:$AR,28,FALSE)="国所管",VLOOKUP(A84,[7]令和3年度契約状況調査票!$E:$AR,22,FALSE),""))</f>
        <v/>
      </c>
      <c r="N84" s="22" t="str">
        <f>IF(A84="","",IF(AND(P84="○",O84="分担契約/単価契約"),"単価契約"&amp;CHAR(10)&amp;"予定調達総額 "&amp;TEXT(VLOOKUP(A84,[7]令和3年度契約状況調査票!$E:$AR,16,FALSE),"#,##0円")&amp;"(B)"&amp;CHAR(10)&amp;"分担契約"&amp;CHAR(10)&amp;VLOOKUP(A84,[7]令和3年度契約状況調査票!$E:$AR,32,FALSE),IF(AND(P84="○",O84="分担契約"),"分担契約"&amp;CHAR(10)&amp;"契約総額 "&amp;TEXT(VLOOKUP(A84,[7]令和3年度契約状況調査票!$E:$AR,16,FALSE),"#,##0円")&amp;"(B)"&amp;CHAR(10)&amp;VLOOKUP(A84,[7]令和3年度契約状況調査票!$E:$AR,32,FALSE),(IF(O84="分担契約/単価契約","単価契約"&amp;CHAR(10)&amp;"予定調達総額 "&amp;TEXT(VLOOKUP(A84,[7]令和3年度契約状況調査票!$E:$AR,16,FALSE),"#,##0円")&amp;CHAR(10)&amp;"分担契約"&amp;CHAR(10)&amp;VLOOKUP(A84,[7]令和3年度契約状況調査票!$E:$AR,32,FALSE),IF(O84="分担契約","分担契約"&amp;CHAR(10)&amp;"契約総額 "&amp;TEXT(VLOOKUP(A84,[7]令和3年度契約状況調査票!$E:$AR,16,FALSE),"#,##0円")&amp;CHAR(10)&amp;VLOOKUP(A84,[7]令和3年度契約状況調査票!$E:$AR,32,FALSE),IF(O84="単価契約","単価契約"&amp;CHAR(10)&amp;"予定調達総額 "&amp;TEXT(VLOOKUP(A84,[7]令和3年度契約状況調査票!$E:$AR,16,FALSE),"#,##0円")&amp;CHAR(10)&amp;VLOOKUP(A84,[7]令和3年度契約状況調査票!$E:$AR,32,FALSE),VLOOKUP(A84,[7]令和3年度契約状況調査票!$E:$AR,32,FALSE))))))))</f>
        <v/>
      </c>
      <c r="O84" s="10" t="str">
        <f>IF(A84="","",VLOOKUP(A84,[7]令和3年度契約状況調査票!$E:$BY,53,FALSE))</f>
        <v/>
      </c>
      <c r="P84" s="10" t="str">
        <f>IF(A84="","",IF(VLOOKUP(A84,[7]令和3年度契約状況調査票!$E:$AR,14,FALSE)="他官署で調達手続きを実施のため","×",IF(VLOOKUP(A84,[7]令和3年度契約状況調査票!$E:$AR,21,FALSE)="②同種の他の契約の予定価格を類推されるおそれがあるため公表しない","×","○")))</f>
        <v/>
      </c>
    </row>
    <row r="85" spans="1:16" s="10" customFormat="1" ht="60" customHeight="1">
      <c r="A85" s="11" t="str">
        <f>IF(MAX([7]令和3年度契約状況調査票!E84:E329)&gt;=ROW()-5,ROW()-5,"")</f>
        <v/>
      </c>
      <c r="B85" s="12" t="str">
        <f>IF(A85="","",VLOOKUP(A85,[7]令和3年度契約状況調査票!$E:$AR,5,FALSE))</f>
        <v/>
      </c>
      <c r="C85" s="13" t="str">
        <f>IF(A85="","",VLOOKUP(A85,[7]令和3年度契約状況調査票!$E:$AR,6,FALSE))</f>
        <v/>
      </c>
      <c r="D85" s="14" t="str">
        <f>IF(A85="","",VLOOKUP(A85,[7]令和3年度契約状況調査票!$E:$AR,9,FALSE))</f>
        <v/>
      </c>
      <c r="E85" s="12" t="str">
        <f>IF(A85="","",VLOOKUP(A85,[7]令和3年度契約状況調査票!$E:$AR,10,FALSE))</f>
        <v/>
      </c>
      <c r="F85" s="15" t="str">
        <f>IF(A85="","",VLOOKUP(A85,[7]令和3年度契約状況調査票!$E:$AR,11,FALSE))</f>
        <v/>
      </c>
      <c r="G85" s="16" t="str">
        <f>IF(A85="","",IF(VLOOKUP(A85,[7]令和3年度契約状況調査票!$E:$AR,12,FALSE)="②一般競争入札（総合評価方式）","一般競争入札"&amp;CHAR(10)&amp;"（総合評価方式）","一般競争入札"))</f>
        <v/>
      </c>
      <c r="H85" s="18" t="str">
        <f>IF(A85="","",IF(VLOOKUP(A85,[7]令和3年度契約状況調査票!$E:$AR,14,FALSE)="他官署で調達手続きを実施のため","他官署で調達手続きを実施のため",IF(VLOOKUP(A85,[7]令和3年度契約状況調査票!$E:$AR,21,FALSE)="②同種の他の契約の予定価格を類推されるおそれがあるため公表しない","同種の他の契約の予定価格を類推されるおそれがあるため公表しない",IF(VLOOKUP(A85,[7]令和3年度契約状況調査票!$E:$AR,21,FALSE)="－","－",IF(VLOOKUP(A85,[7]令和3年度契約状況調査票!$E:$AR,7,FALSE)&lt;&gt;"",TEXT(VLOOKUP(A85,[7]令和3年度契約状況調査票!$E:$AR,14,FALSE),"#,##0円")&amp;CHAR(10)&amp;"(A)",VLOOKUP(A85,[7]令和3年度契約状況調査票!$E:$AR,14,FALSE))))))</f>
        <v/>
      </c>
      <c r="I85" s="18" t="str">
        <f>IF(A85="","",VLOOKUP(A85,[7]令和3年度契約状況調査票!$E:$AR,15,FALSE))</f>
        <v/>
      </c>
      <c r="J85" s="19" t="str">
        <f>IF(A85="","",IF(VLOOKUP(A85,[7]令和3年度契約状況調査票!$E:$AR,14,FALSE)="他官署で調達手続きを実施のため","－",IF(VLOOKUP(A85,[7]令和3年度契約状況調査票!$E:$AR,21,FALSE)="②同種の他の契約の予定価格を類推されるおそれがあるため公表しない","－",IF(VLOOKUP(A85,[7]令和3年度契約状況調査票!$E:$AR,21,FALSE)="－","－",IF(VLOOKUP(A85,[7]令和3年度契約状況調査票!$E:$AR,7,FALSE)&lt;&gt;"",TEXT(VLOOKUP(A85,[7]令和3年度契約状況調査票!$E:$AR,17,FALSE),"#.0%")&amp;CHAR(10)&amp;"(B/A×100)",VLOOKUP(A85,[7]令和3年度契約状況調査票!$E:$AR,17,FALSE))))))</f>
        <v/>
      </c>
      <c r="K85" s="20" t="str">
        <f>IF(A85="","",IF(VLOOKUP(A85,[7]令和3年度契約状況調査票!$E:$AR,27,FALSE)="①公益社団法人","公社",IF(VLOOKUP(A85,[7]令和3年度契約状況調査票!$E:$AR,27,FALSE)="②公益財団法人","公財","")))</f>
        <v/>
      </c>
      <c r="L85" s="20" t="str">
        <f>IF(A85="","",VLOOKUP(A85,[7]令和3年度契約状況調査票!$E:$AR,28,FALSE))</f>
        <v/>
      </c>
      <c r="M85" s="21" t="str">
        <f>IF(A85="","",IF(VLOOKUP(A85,[7]令和3年度契約状況調査票!$E:$AR,28,FALSE)="国所管",VLOOKUP(A85,[7]令和3年度契約状況調査票!$E:$AR,22,FALSE),""))</f>
        <v/>
      </c>
      <c r="N85" s="22" t="str">
        <f>IF(A85="","",IF(AND(P85="○",O85="分担契約/単価契約"),"単価契約"&amp;CHAR(10)&amp;"予定調達総額 "&amp;TEXT(VLOOKUP(A85,[7]令和3年度契約状況調査票!$E:$AR,16,FALSE),"#,##0円")&amp;"(B)"&amp;CHAR(10)&amp;"分担契約"&amp;CHAR(10)&amp;VLOOKUP(A85,[7]令和3年度契約状況調査票!$E:$AR,32,FALSE),IF(AND(P85="○",O85="分担契約"),"分担契約"&amp;CHAR(10)&amp;"契約総額 "&amp;TEXT(VLOOKUP(A85,[7]令和3年度契約状況調査票!$E:$AR,16,FALSE),"#,##0円")&amp;"(B)"&amp;CHAR(10)&amp;VLOOKUP(A85,[7]令和3年度契約状況調査票!$E:$AR,32,FALSE),(IF(O85="分担契約/単価契約","単価契約"&amp;CHAR(10)&amp;"予定調達総額 "&amp;TEXT(VLOOKUP(A85,[7]令和3年度契約状況調査票!$E:$AR,16,FALSE),"#,##0円")&amp;CHAR(10)&amp;"分担契約"&amp;CHAR(10)&amp;VLOOKUP(A85,[7]令和3年度契約状況調査票!$E:$AR,32,FALSE),IF(O85="分担契約","分担契約"&amp;CHAR(10)&amp;"契約総額 "&amp;TEXT(VLOOKUP(A85,[7]令和3年度契約状況調査票!$E:$AR,16,FALSE),"#,##0円")&amp;CHAR(10)&amp;VLOOKUP(A85,[7]令和3年度契約状況調査票!$E:$AR,32,FALSE),IF(O85="単価契約","単価契約"&amp;CHAR(10)&amp;"予定調達総額 "&amp;TEXT(VLOOKUP(A85,[7]令和3年度契約状況調査票!$E:$AR,16,FALSE),"#,##0円")&amp;CHAR(10)&amp;VLOOKUP(A85,[7]令和3年度契約状況調査票!$E:$AR,32,FALSE),VLOOKUP(A85,[7]令和3年度契約状況調査票!$E:$AR,32,FALSE))))))))</f>
        <v/>
      </c>
      <c r="O85" s="10" t="str">
        <f>IF(A85="","",VLOOKUP(A85,[7]令和3年度契約状況調査票!$E:$BY,53,FALSE))</f>
        <v/>
      </c>
      <c r="P85" s="10" t="str">
        <f>IF(A85="","",IF(VLOOKUP(A85,[7]令和3年度契約状況調査票!$E:$AR,14,FALSE)="他官署で調達手続きを実施のため","×",IF(VLOOKUP(A85,[7]令和3年度契約状況調査票!$E:$AR,21,FALSE)="②同種の他の契約の予定価格を類推されるおそれがあるため公表しない","×","○")))</f>
        <v/>
      </c>
    </row>
    <row r="86" spans="1:16" ht="60" customHeight="1">
      <c r="A86" s="11" t="str">
        <f>IF(MAX([7]令和3年度契約状況調査票!E85:E330)&gt;=ROW()-5,ROW()-5,"")</f>
        <v/>
      </c>
      <c r="B86" s="12" t="str">
        <f>IF(A86="","",VLOOKUP(A86,[7]令和3年度契約状況調査票!$E:$AR,5,FALSE))</f>
        <v/>
      </c>
      <c r="C86" s="13" t="str">
        <f>IF(A86="","",VLOOKUP(A86,[7]令和3年度契約状況調査票!$E:$AR,6,FALSE))</f>
        <v/>
      </c>
      <c r="D86" s="14" t="str">
        <f>IF(A86="","",VLOOKUP(A86,[7]令和3年度契約状況調査票!$E:$AR,9,FALSE))</f>
        <v/>
      </c>
      <c r="E86" s="12" t="str">
        <f>IF(A86="","",VLOOKUP(A86,[7]令和3年度契約状況調査票!$E:$AR,10,FALSE))</f>
        <v/>
      </c>
      <c r="F86" s="15" t="str">
        <f>IF(A86="","",VLOOKUP(A86,[7]令和3年度契約状況調査票!$E:$AR,11,FALSE))</f>
        <v/>
      </c>
      <c r="G86" s="16" t="str">
        <f>IF(A86="","",IF(VLOOKUP(A86,[7]令和3年度契約状況調査票!$E:$AR,12,FALSE)="②一般競争入札（総合評価方式）","一般競争入札"&amp;CHAR(10)&amp;"（総合評価方式）","一般競争入札"))</f>
        <v/>
      </c>
      <c r="H86" s="18" t="str">
        <f>IF(A86="","",IF(VLOOKUP(A86,[7]令和3年度契約状況調査票!$E:$AR,14,FALSE)="他官署で調達手続きを実施のため","他官署で調達手続きを実施のため",IF(VLOOKUP(A86,[7]令和3年度契約状況調査票!$E:$AR,21,FALSE)="②同種の他の契約の予定価格を類推されるおそれがあるため公表しない","同種の他の契約の予定価格を類推されるおそれがあるため公表しない",IF(VLOOKUP(A86,[7]令和3年度契約状況調査票!$E:$AR,21,FALSE)="－","－",IF(VLOOKUP(A86,[7]令和3年度契約状況調査票!$E:$AR,7,FALSE)&lt;&gt;"",TEXT(VLOOKUP(A86,[7]令和3年度契約状況調査票!$E:$AR,14,FALSE),"#,##0円")&amp;CHAR(10)&amp;"(A)",VLOOKUP(A86,[7]令和3年度契約状況調査票!$E:$AR,14,FALSE))))))</f>
        <v/>
      </c>
      <c r="I86" s="18" t="str">
        <f>IF(A86="","",VLOOKUP(A86,[7]令和3年度契約状況調査票!$E:$AR,15,FALSE))</f>
        <v/>
      </c>
      <c r="J86" s="19" t="str">
        <f>IF(A86="","",IF(VLOOKUP(A86,[7]令和3年度契約状況調査票!$E:$AR,14,FALSE)="他官署で調達手続きを実施のため","－",IF(VLOOKUP(A86,[7]令和3年度契約状況調査票!$E:$AR,21,FALSE)="②同種の他の契約の予定価格を類推されるおそれがあるため公表しない","－",IF(VLOOKUP(A86,[7]令和3年度契約状況調査票!$E:$AR,21,FALSE)="－","－",IF(VLOOKUP(A86,[7]令和3年度契約状況調査票!$E:$AR,7,FALSE)&lt;&gt;"",TEXT(VLOOKUP(A86,[7]令和3年度契約状況調査票!$E:$AR,17,FALSE),"#.0%")&amp;CHAR(10)&amp;"(B/A×100)",VLOOKUP(A86,[7]令和3年度契約状況調査票!$E:$AR,17,FALSE))))))</f>
        <v/>
      </c>
      <c r="K86" s="20" t="str">
        <f>IF(A86="","",IF(VLOOKUP(A86,[7]令和3年度契約状況調査票!$E:$AR,27,FALSE)="①公益社団法人","公社",IF(VLOOKUP(A86,[7]令和3年度契約状況調査票!$E:$AR,27,FALSE)="②公益財団法人","公財","")))</f>
        <v/>
      </c>
      <c r="L86" s="20" t="str">
        <f>IF(A86="","",VLOOKUP(A86,[7]令和3年度契約状況調査票!$E:$AR,28,FALSE))</f>
        <v/>
      </c>
      <c r="M86" s="21" t="str">
        <f>IF(A86="","",IF(VLOOKUP(A86,[7]令和3年度契約状況調査票!$E:$AR,28,FALSE)="国所管",VLOOKUP(A86,[7]令和3年度契約状況調査票!$E:$AR,22,FALSE),""))</f>
        <v/>
      </c>
      <c r="N86" s="22" t="str">
        <f>IF(A86="","",IF(AND(P86="○",O86="分担契約/単価契約"),"単価契約"&amp;CHAR(10)&amp;"予定調達総額 "&amp;TEXT(VLOOKUP(A86,[7]令和3年度契約状況調査票!$E:$AR,16,FALSE),"#,##0円")&amp;"(B)"&amp;CHAR(10)&amp;"分担契約"&amp;CHAR(10)&amp;VLOOKUP(A86,[7]令和3年度契約状況調査票!$E:$AR,32,FALSE),IF(AND(P86="○",O86="分担契約"),"分担契約"&amp;CHAR(10)&amp;"契約総額 "&amp;TEXT(VLOOKUP(A86,[7]令和3年度契約状況調査票!$E:$AR,16,FALSE),"#,##0円")&amp;"(B)"&amp;CHAR(10)&amp;VLOOKUP(A86,[7]令和3年度契約状況調査票!$E:$AR,32,FALSE),(IF(O86="分担契約/単価契約","単価契約"&amp;CHAR(10)&amp;"予定調達総額 "&amp;TEXT(VLOOKUP(A86,[7]令和3年度契約状況調査票!$E:$AR,16,FALSE),"#,##0円")&amp;CHAR(10)&amp;"分担契約"&amp;CHAR(10)&amp;VLOOKUP(A86,[7]令和3年度契約状況調査票!$E:$AR,32,FALSE),IF(O86="分担契約","分担契約"&amp;CHAR(10)&amp;"契約総額 "&amp;TEXT(VLOOKUP(A86,[7]令和3年度契約状況調査票!$E:$AR,16,FALSE),"#,##0円")&amp;CHAR(10)&amp;VLOOKUP(A86,[7]令和3年度契約状況調査票!$E:$AR,32,FALSE),IF(O86="単価契約","単価契約"&amp;CHAR(10)&amp;"予定調達総額 "&amp;TEXT(VLOOKUP(A86,[7]令和3年度契約状況調査票!$E:$AR,16,FALSE),"#,##0円")&amp;CHAR(10)&amp;VLOOKUP(A86,[7]令和3年度契約状況調査票!$E:$AR,32,FALSE),VLOOKUP(A86,[7]令和3年度契約状況調査票!$E:$AR,32,FALSE))))))))</f>
        <v/>
      </c>
      <c r="O86" s="10" t="str">
        <f>IF(A86="","",VLOOKUP(A86,[7]令和3年度契約状況調査票!$E:$BY,53,FALSE))</f>
        <v/>
      </c>
      <c r="P86" s="10" t="str">
        <f>IF(A86="","",IF(VLOOKUP(A86,[7]令和3年度契約状況調査票!$E:$AR,14,FALSE)="他官署で調達手続きを実施のため","×",IF(VLOOKUP(A86,[7]令和3年度契約状況調査票!$E:$AR,21,FALSE)="②同種の他の契約の予定価格を類推されるおそれがあるため公表しない","×","○")))</f>
        <v/>
      </c>
    </row>
    <row r="87" spans="1:16" ht="60" customHeight="1">
      <c r="A87" s="11" t="str">
        <f>IF(MAX([7]令和3年度契約状況調査票!E86:E331)&gt;=ROW()-5,ROW()-5,"")</f>
        <v/>
      </c>
      <c r="B87" s="12" t="str">
        <f>IF(A87="","",VLOOKUP(A87,[7]令和3年度契約状況調査票!$E:$AR,5,FALSE))</f>
        <v/>
      </c>
      <c r="C87" s="13" t="str">
        <f>IF(A87="","",VLOOKUP(A87,[7]令和3年度契約状況調査票!$E:$AR,6,FALSE))</f>
        <v/>
      </c>
      <c r="D87" s="14" t="str">
        <f>IF(A87="","",VLOOKUP(A87,[7]令和3年度契約状況調査票!$E:$AR,9,FALSE))</f>
        <v/>
      </c>
      <c r="E87" s="12" t="str">
        <f>IF(A87="","",VLOOKUP(A87,[7]令和3年度契約状況調査票!$E:$AR,10,FALSE))</f>
        <v/>
      </c>
      <c r="F87" s="15" t="str">
        <f>IF(A87="","",VLOOKUP(A87,[7]令和3年度契約状況調査票!$E:$AR,11,FALSE))</f>
        <v/>
      </c>
      <c r="G87" s="16" t="str">
        <f>IF(A87="","",IF(VLOOKUP(A87,[7]令和3年度契約状況調査票!$E:$AR,12,FALSE)="②一般競争入札（総合評価方式）","一般競争入札"&amp;CHAR(10)&amp;"（総合評価方式）","一般競争入札"))</f>
        <v/>
      </c>
      <c r="H87" s="18" t="str">
        <f>IF(A87="","",IF(VLOOKUP(A87,[7]令和3年度契約状況調査票!$E:$AR,14,FALSE)="他官署で調達手続きを実施のため","他官署で調達手続きを実施のため",IF(VLOOKUP(A87,[7]令和3年度契約状況調査票!$E:$AR,21,FALSE)="②同種の他の契約の予定価格を類推されるおそれがあるため公表しない","同種の他の契約の予定価格を類推されるおそれがあるため公表しない",IF(VLOOKUP(A87,[7]令和3年度契約状況調査票!$E:$AR,21,FALSE)="－","－",IF(VLOOKUP(A87,[7]令和3年度契約状況調査票!$E:$AR,7,FALSE)&lt;&gt;"",TEXT(VLOOKUP(A87,[7]令和3年度契約状況調査票!$E:$AR,14,FALSE),"#,##0円")&amp;CHAR(10)&amp;"(A)",VLOOKUP(A87,[7]令和3年度契約状況調査票!$E:$AR,14,FALSE))))))</f>
        <v/>
      </c>
      <c r="I87" s="18" t="str">
        <f>IF(A87="","",VLOOKUP(A87,[7]令和3年度契約状況調査票!$E:$AR,15,FALSE))</f>
        <v/>
      </c>
      <c r="J87" s="19" t="str">
        <f>IF(A87="","",IF(VLOOKUP(A87,[7]令和3年度契約状況調査票!$E:$AR,14,FALSE)="他官署で調達手続きを実施のため","－",IF(VLOOKUP(A87,[7]令和3年度契約状況調査票!$E:$AR,21,FALSE)="②同種の他の契約の予定価格を類推されるおそれがあるため公表しない","－",IF(VLOOKUP(A87,[7]令和3年度契約状況調査票!$E:$AR,21,FALSE)="－","－",IF(VLOOKUP(A87,[7]令和3年度契約状況調査票!$E:$AR,7,FALSE)&lt;&gt;"",TEXT(VLOOKUP(A87,[7]令和3年度契約状況調査票!$E:$AR,17,FALSE),"#.0%")&amp;CHAR(10)&amp;"(B/A×100)",VLOOKUP(A87,[7]令和3年度契約状況調査票!$E:$AR,17,FALSE))))))</f>
        <v/>
      </c>
      <c r="K87" s="20" t="str">
        <f>IF(A87="","",IF(VLOOKUP(A87,[7]令和3年度契約状況調査票!$E:$AR,27,FALSE)="①公益社団法人","公社",IF(VLOOKUP(A87,[7]令和3年度契約状況調査票!$E:$AR,27,FALSE)="②公益財団法人","公財","")))</f>
        <v/>
      </c>
      <c r="L87" s="20" t="str">
        <f>IF(A87="","",VLOOKUP(A87,[7]令和3年度契約状況調査票!$E:$AR,28,FALSE))</f>
        <v/>
      </c>
      <c r="M87" s="21" t="str">
        <f>IF(A87="","",IF(VLOOKUP(A87,[7]令和3年度契約状況調査票!$E:$AR,28,FALSE)="国所管",VLOOKUP(A87,[7]令和3年度契約状況調査票!$E:$AR,22,FALSE),""))</f>
        <v/>
      </c>
      <c r="N87" s="22" t="str">
        <f>IF(A87="","",IF(AND(P87="○",O87="分担契約/単価契約"),"単価契約"&amp;CHAR(10)&amp;"予定調達総額 "&amp;TEXT(VLOOKUP(A87,[7]令和3年度契約状況調査票!$E:$AR,16,FALSE),"#,##0円")&amp;"(B)"&amp;CHAR(10)&amp;"分担契約"&amp;CHAR(10)&amp;VLOOKUP(A87,[7]令和3年度契約状況調査票!$E:$AR,32,FALSE),IF(AND(P87="○",O87="分担契約"),"分担契約"&amp;CHAR(10)&amp;"契約総額 "&amp;TEXT(VLOOKUP(A87,[7]令和3年度契約状況調査票!$E:$AR,16,FALSE),"#,##0円")&amp;"(B)"&amp;CHAR(10)&amp;VLOOKUP(A87,[7]令和3年度契約状況調査票!$E:$AR,32,FALSE),(IF(O87="分担契約/単価契約","単価契約"&amp;CHAR(10)&amp;"予定調達総額 "&amp;TEXT(VLOOKUP(A87,[7]令和3年度契約状況調査票!$E:$AR,16,FALSE),"#,##0円")&amp;CHAR(10)&amp;"分担契約"&amp;CHAR(10)&amp;VLOOKUP(A87,[7]令和3年度契約状況調査票!$E:$AR,32,FALSE),IF(O87="分担契約","分担契約"&amp;CHAR(10)&amp;"契約総額 "&amp;TEXT(VLOOKUP(A87,[7]令和3年度契約状況調査票!$E:$AR,16,FALSE),"#,##0円")&amp;CHAR(10)&amp;VLOOKUP(A87,[7]令和3年度契約状況調査票!$E:$AR,32,FALSE),IF(O87="単価契約","単価契約"&amp;CHAR(10)&amp;"予定調達総額 "&amp;TEXT(VLOOKUP(A87,[7]令和3年度契約状況調査票!$E:$AR,16,FALSE),"#,##0円")&amp;CHAR(10)&amp;VLOOKUP(A87,[7]令和3年度契約状況調査票!$E:$AR,32,FALSE),VLOOKUP(A87,[7]令和3年度契約状況調査票!$E:$AR,32,FALSE))))))))</f>
        <v/>
      </c>
      <c r="O87" s="10" t="str">
        <f>IF(A87="","",VLOOKUP(A87,[7]令和3年度契約状況調査票!$E:$BY,53,FALSE))</f>
        <v/>
      </c>
      <c r="P87" s="10" t="str">
        <f>IF(A87="","",IF(VLOOKUP(A87,[7]令和3年度契約状況調査票!$E:$AR,14,FALSE)="他官署で調達手続きを実施のため","×",IF(VLOOKUP(A87,[7]令和3年度契約状況調査票!$E:$AR,21,FALSE)="②同種の他の契約の予定価格を類推されるおそれがあるため公表しない","×","○")))</f>
        <v/>
      </c>
    </row>
    <row r="88" spans="1:16" ht="60" customHeight="1">
      <c r="A88" s="11" t="str">
        <f>IF(MAX([7]令和3年度契約状況調査票!E87:E332)&gt;=ROW()-5,ROW()-5,"")</f>
        <v/>
      </c>
      <c r="B88" s="12" t="str">
        <f>IF(A88="","",VLOOKUP(A88,[7]令和3年度契約状況調査票!$E:$AR,5,FALSE))</f>
        <v/>
      </c>
      <c r="C88" s="13" t="str">
        <f>IF(A88="","",VLOOKUP(A88,[7]令和3年度契約状況調査票!$E:$AR,6,FALSE))</f>
        <v/>
      </c>
      <c r="D88" s="14" t="str">
        <f>IF(A88="","",VLOOKUP(A88,[7]令和3年度契約状況調査票!$E:$AR,9,FALSE))</f>
        <v/>
      </c>
      <c r="E88" s="12" t="str">
        <f>IF(A88="","",VLOOKUP(A88,[7]令和3年度契約状況調査票!$E:$AR,10,FALSE))</f>
        <v/>
      </c>
      <c r="F88" s="15" t="str">
        <f>IF(A88="","",VLOOKUP(A88,[7]令和3年度契約状況調査票!$E:$AR,11,FALSE))</f>
        <v/>
      </c>
      <c r="G88" s="16" t="str">
        <f>IF(A88="","",IF(VLOOKUP(A88,[7]令和3年度契約状況調査票!$E:$AR,12,FALSE)="②一般競争入札（総合評価方式）","一般競争入札"&amp;CHAR(10)&amp;"（総合評価方式）","一般競争入札"))</f>
        <v/>
      </c>
      <c r="H88" s="18" t="str">
        <f>IF(A88="","",IF(VLOOKUP(A88,[7]令和3年度契約状況調査票!$E:$AR,14,FALSE)="他官署で調達手続きを実施のため","他官署で調達手続きを実施のため",IF(VLOOKUP(A88,[7]令和3年度契約状況調査票!$E:$AR,21,FALSE)="②同種の他の契約の予定価格を類推されるおそれがあるため公表しない","同種の他の契約の予定価格を類推されるおそれがあるため公表しない",IF(VLOOKUP(A88,[7]令和3年度契約状況調査票!$E:$AR,21,FALSE)="－","－",IF(VLOOKUP(A88,[7]令和3年度契約状況調査票!$E:$AR,7,FALSE)&lt;&gt;"",TEXT(VLOOKUP(A88,[7]令和3年度契約状況調査票!$E:$AR,14,FALSE),"#,##0円")&amp;CHAR(10)&amp;"(A)",VLOOKUP(A88,[7]令和3年度契約状況調査票!$E:$AR,14,FALSE))))))</f>
        <v/>
      </c>
      <c r="I88" s="18" t="str">
        <f>IF(A88="","",VLOOKUP(A88,[7]令和3年度契約状況調査票!$E:$AR,15,FALSE))</f>
        <v/>
      </c>
      <c r="J88" s="19" t="str">
        <f>IF(A88="","",IF(VLOOKUP(A88,[7]令和3年度契約状況調査票!$E:$AR,14,FALSE)="他官署で調達手続きを実施のため","－",IF(VLOOKUP(A88,[7]令和3年度契約状況調査票!$E:$AR,21,FALSE)="②同種の他の契約の予定価格を類推されるおそれがあるため公表しない","－",IF(VLOOKUP(A88,[7]令和3年度契約状況調査票!$E:$AR,21,FALSE)="－","－",IF(VLOOKUP(A88,[7]令和3年度契約状況調査票!$E:$AR,7,FALSE)&lt;&gt;"",TEXT(VLOOKUP(A88,[7]令和3年度契約状況調査票!$E:$AR,17,FALSE),"#.0%")&amp;CHAR(10)&amp;"(B/A×100)",VLOOKUP(A88,[7]令和3年度契約状況調査票!$E:$AR,17,FALSE))))))</f>
        <v/>
      </c>
      <c r="K88" s="20" t="str">
        <f>IF(A88="","",IF(VLOOKUP(A88,[7]令和3年度契約状況調査票!$E:$AR,27,FALSE)="①公益社団法人","公社",IF(VLOOKUP(A88,[7]令和3年度契約状況調査票!$E:$AR,27,FALSE)="②公益財団法人","公財","")))</f>
        <v/>
      </c>
      <c r="L88" s="20" t="str">
        <f>IF(A88="","",VLOOKUP(A88,[7]令和3年度契約状況調査票!$E:$AR,28,FALSE))</f>
        <v/>
      </c>
      <c r="M88" s="21" t="str">
        <f>IF(A88="","",IF(VLOOKUP(A88,[7]令和3年度契約状況調査票!$E:$AR,28,FALSE)="国所管",VLOOKUP(A88,[7]令和3年度契約状況調査票!$E:$AR,22,FALSE),""))</f>
        <v/>
      </c>
      <c r="N88" s="22" t="str">
        <f>IF(A88="","",IF(AND(P88="○",O88="分担契約/単価契約"),"単価契約"&amp;CHAR(10)&amp;"予定調達総額 "&amp;TEXT(VLOOKUP(A88,[7]令和3年度契約状況調査票!$E:$AR,16,FALSE),"#,##0円")&amp;"(B)"&amp;CHAR(10)&amp;"分担契約"&amp;CHAR(10)&amp;VLOOKUP(A88,[7]令和3年度契約状況調査票!$E:$AR,32,FALSE),IF(AND(P88="○",O88="分担契約"),"分担契約"&amp;CHAR(10)&amp;"契約総額 "&amp;TEXT(VLOOKUP(A88,[7]令和3年度契約状況調査票!$E:$AR,16,FALSE),"#,##0円")&amp;"(B)"&amp;CHAR(10)&amp;VLOOKUP(A88,[7]令和3年度契約状況調査票!$E:$AR,32,FALSE),(IF(O88="分担契約/単価契約","単価契約"&amp;CHAR(10)&amp;"予定調達総額 "&amp;TEXT(VLOOKUP(A88,[7]令和3年度契約状況調査票!$E:$AR,16,FALSE),"#,##0円")&amp;CHAR(10)&amp;"分担契約"&amp;CHAR(10)&amp;VLOOKUP(A88,[7]令和3年度契約状況調査票!$E:$AR,32,FALSE),IF(O88="分担契約","分担契約"&amp;CHAR(10)&amp;"契約総額 "&amp;TEXT(VLOOKUP(A88,[7]令和3年度契約状況調査票!$E:$AR,16,FALSE),"#,##0円")&amp;CHAR(10)&amp;VLOOKUP(A88,[7]令和3年度契約状況調査票!$E:$AR,32,FALSE),IF(O88="単価契約","単価契約"&amp;CHAR(10)&amp;"予定調達総額 "&amp;TEXT(VLOOKUP(A88,[7]令和3年度契約状況調査票!$E:$AR,16,FALSE),"#,##0円")&amp;CHAR(10)&amp;VLOOKUP(A88,[7]令和3年度契約状況調査票!$E:$AR,32,FALSE),VLOOKUP(A88,[7]令和3年度契約状況調査票!$E:$AR,32,FALSE))))))))</f>
        <v/>
      </c>
      <c r="O88" s="10" t="str">
        <f>IF(A88="","",VLOOKUP(A88,[7]令和3年度契約状況調査票!$E:$BY,53,FALSE))</f>
        <v/>
      </c>
      <c r="P88" s="10" t="str">
        <f>IF(A88="","",IF(VLOOKUP(A88,[7]令和3年度契約状況調査票!$E:$AR,14,FALSE)="他官署で調達手続きを実施のため","×",IF(VLOOKUP(A88,[7]令和3年度契約状況調査票!$E:$AR,21,FALSE)="②同種の他の契約の予定価格を類推されるおそれがあるため公表しない","×","○")))</f>
        <v/>
      </c>
    </row>
    <row r="89" spans="1:16" ht="60" customHeight="1">
      <c r="A89" s="11" t="str">
        <f>IF(MAX([7]令和3年度契約状況調査票!E88:E333)&gt;=ROW()-5,ROW()-5,"")</f>
        <v/>
      </c>
      <c r="B89" s="12" t="str">
        <f>IF(A89="","",VLOOKUP(A89,[7]令和3年度契約状況調査票!$E:$AR,5,FALSE))</f>
        <v/>
      </c>
      <c r="C89" s="13" t="str">
        <f>IF(A89="","",VLOOKUP(A89,[7]令和3年度契約状況調査票!$E:$AR,6,FALSE))</f>
        <v/>
      </c>
      <c r="D89" s="14" t="str">
        <f>IF(A89="","",VLOOKUP(A89,[7]令和3年度契約状況調査票!$E:$AR,9,FALSE))</f>
        <v/>
      </c>
      <c r="E89" s="12" t="str">
        <f>IF(A89="","",VLOOKUP(A89,[7]令和3年度契約状況調査票!$E:$AR,10,FALSE))</f>
        <v/>
      </c>
      <c r="F89" s="15" t="str">
        <f>IF(A89="","",VLOOKUP(A89,[7]令和3年度契約状況調査票!$E:$AR,11,FALSE))</f>
        <v/>
      </c>
      <c r="G89" s="16" t="str">
        <f>IF(A89="","",IF(VLOOKUP(A89,[7]令和3年度契約状況調査票!$E:$AR,12,FALSE)="②一般競争入札（総合評価方式）","一般競争入札"&amp;CHAR(10)&amp;"（総合評価方式）","一般競争入札"))</f>
        <v/>
      </c>
      <c r="H89" s="18" t="str">
        <f>IF(A89="","",IF(VLOOKUP(A89,[7]令和3年度契約状況調査票!$E:$AR,14,FALSE)="他官署で調達手続きを実施のため","他官署で調達手続きを実施のため",IF(VLOOKUP(A89,[7]令和3年度契約状況調査票!$E:$AR,21,FALSE)="②同種の他の契約の予定価格を類推されるおそれがあるため公表しない","同種の他の契約の予定価格を類推されるおそれがあるため公表しない",IF(VLOOKUP(A89,[7]令和3年度契約状況調査票!$E:$AR,21,FALSE)="－","－",IF(VLOOKUP(A89,[7]令和3年度契約状況調査票!$E:$AR,7,FALSE)&lt;&gt;"",TEXT(VLOOKUP(A89,[7]令和3年度契約状況調査票!$E:$AR,14,FALSE),"#,##0円")&amp;CHAR(10)&amp;"(A)",VLOOKUP(A89,[7]令和3年度契約状況調査票!$E:$AR,14,FALSE))))))</f>
        <v/>
      </c>
      <c r="I89" s="18" t="str">
        <f>IF(A89="","",VLOOKUP(A89,[7]令和3年度契約状況調査票!$E:$AR,15,FALSE))</f>
        <v/>
      </c>
      <c r="J89" s="19" t="str">
        <f>IF(A89="","",IF(VLOOKUP(A89,[7]令和3年度契約状況調査票!$E:$AR,14,FALSE)="他官署で調達手続きを実施のため","－",IF(VLOOKUP(A89,[7]令和3年度契約状況調査票!$E:$AR,21,FALSE)="②同種の他の契約の予定価格を類推されるおそれがあるため公表しない","－",IF(VLOOKUP(A89,[7]令和3年度契約状況調査票!$E:$AR,21,FALSE)="－","－",IF(VLOOKUP(A89,[7]令和3年度契約状況調査票!$E:$AR,7,FALSE)&lt;&gt;"",TEXT(VLOOKUP(A89,[7]令和3年度契約状況調査票!$E:$AR,17,FALSE),"#.0%")&amp;CHAR(10)&amp;"(B/A×100)",VLOOKUP(A89,[7]令和3年度契約状況調査票!$E:$AR,17,FALSE))))))</f>
        <v/>
      </c>
      <c r="K89" s="20" t="str">
        <f>IF(A89="","",IF(VLOOKUP(A89,[7]令和3年度契約状況調査票!$E:$AR,27,FALSE)="①公益社団法人","公社",IF(VLOOKUP(A89,[7]令和3年度契約状況調査票!$E:$AR,27,FALSE)="②公益財団法人","公財","")))</f>
        <v/>
      </c>
      <c r="L89" s="20" t="str">
        <f>IF(A89="","",VLOOKUP(A89,[7]令和3年度契約状況調査票!$E:$AR,28,FALSE))</f>
        <v/>
      </c>
      <c r="M89" s="21" t="str">
        <f>IF(A89="","",IF(VLOOKUP(A89,[7]令和3年度契約状況調査票!$E:$AR,28,FALSE)="国所管",VLOOKUP(A89,[7]令和3年度契約状況調査票!$E:$AR,22,FALSE),""))</f>
        <v/>
      </c>
      <c r="N89" s="22" t="str">
        <f>IF(A89="","",IF(AND(P89="○",O89="分担契約/単価契約"),"単価契約"&amp;CHAR(10)&amp;"予定調達総額 "&amp;TEXT(VLOOKUP(A89,[7]令和3年度契約状況調査票!$E:$AR,16,FALSE),"#,##0円")&amp;"(B)"&amp;CHAR(10)&amp;"分担契約"&amp;CHAR(10)&amp;VLOOKUP(A89,[7]令和3年度契約状況調査票!$E:$AR,32,FALSE),IF(AND(P89="○",O89="分担契約"),"分担契約"&amp;CHAR(10)&amp;"契約総額 "&amp;TEXT(VLOOKUP(A89,[7]令和3年度契約状況調査票!$E:$AR,16,FALSE),"#,##0円")&amp;"(B)"&amp;CHAR(10)&amp;VLOOKUP(A89,[7]令和3年度契約状況調査票!$E:$AR,32,FALSE),(IF(O89="分担契約/単価契約","単価契約"&amp;CHAR(10)&amp;"予定調達総額 "&amp;TEXT(VLOOKUP(A89,[7]令和3年度契約状況調査票!$E:$AR,16,FALSE),"#,##0円")&amp;CHAR(10)&amp;"分担契約"&amp;CHAR(10)&amp;VLOOKUP(A89,[7]令和3年度契約状況調査票!$E:$AR,32,FALSE),IF(O89="分担契約","分担契約"&amp;CHAR(10)&amp;"契約総額 "&amp;TEXT(VLOOKUP(A89,[7]令和3年度契約状況調査票!$E:$AR,16,FALSE),"#,##0円")&amp;CHAR(10)&amp;VLOOKUP(A89,[7]令和3年度契約状況調査票!$E:$AR,32,FALSE),IF(O89="単価契約","単価契約"&amp;CHAR(10)&amp;"予定調達総額 "&amp;TEXT(VLOOKUP(A89,[7]令和3年度契約状況調査票!$E:$AR,16,FALSE),"#,##0円")&amp;CHAR(10)&amp;VLOOKUP(A89,[7]令和3年度契約状況調査票!$E:$AR,32,FALSE),VLOOKUP(A89,[7]令和3年度契約状況調査票!$E:$AR,32,FALSE))))))))</f>
        <v/>
      </c>
      <c r="O89" s="10" t="str">
        <f>IF(A89="","",VLOOKUP(A89,[7]令和3年度契約状況調査票!$E:$BY,53,FALSE))</f>
        <v/>
      </c>
      <c r="P89" s="10" t="str">
        <f>IF(A89="","",IF(VLOOKUP(A89,[7]令和3年度契約状況調査票!$E:$AR,14,FALSE)="他官署で調達手続きを実施のため","×",IF(VLOOKUP(A89,[7]令和3年度契約状況調査票!$E:$AR,21,FALSE)="②同種の他の契約の予定価格を類推されるおそれがあるため公表しない","×","○")))</f>
        <v/>
      </c>
    </row>
    <row r="90" spans="1:16" ht="60" customHeight="1">
      <c r="A90" s="11" t="str">
        <f>IF(MAX([7]令和3年度契約状況調査票!E89:E334)&gt;=ROW()-5,ROW()-5,"")</f>
        <v/>
      </c>
      <c r="B90" s="12" t="str">
        <f>IF(A90="","",VLOOKUP(A90,[7]令和3年度契約状況調査票!$E:$AR,5,FALSE))</f>
        <v/>
      </c>
      <c r="C90" s="13" t="str">
        <f>IF(A90="","",VLOOKUP(A90,[7]令和3年度契約状況調査票!$E:$AR,6,FALSE))</f>
        <v/>
      </c>
      <c r="D90" s="14" t="str">
        <f>IF(A90="","",VLOOKUP(A90,[7]令和3年度契約状況調査票!$E:$AR,9,FALSE))</f>
        <v/>
      </c>
      <c r="E90" s="12" t="str">
        <f>IF(A90="","",VLOOKUP(A90,[7]令和3年度契約状況調査票!$E:$AR,10,FALSE))</f>
        <v/>
      </c>
      <c r="F90" s="15" t="str">
        <f>IF(A90="","",VLOOKUP(A90,[7]令和3年度契約状況調査票!$E:$AR,11,FALSE))</f>
        <v/>
      </c>
      <c r="G90" s="16" t="str">
        <f>IF(A90="","",IF(VLOOKUP(A90,[7]令和3年度契約状況調査票!$E:$AR,12,FALSE)="②一般競争入札（総合評価方式）","一般競争入札"&amp;CHAR(10)&amp;"（総合評価方式）","一般競争入札"))</f>
        <v/>
      </c>
      <c r="H90" s="18" t="str">
        <f>IF(A90="","",IF(VLOOKUP(A90,[7]令和3年度契約状況調査票!$E:$AR,14,FALSE)="他官署で調達手続きを実施のため","他官署で調達手続きを実施のため",IF(VLOOKUP(A90,[7]令和3年度契約状況調査票!$E:$AR,21,FALSE)="②同種の他の契約の予定価格を類推されるおそれがあるため公表しない","同種の他の契約の予定価格を類推されるおそれがあるため公表しない",IF(VLOOKUP(A90,[7]令和3年度契約状況調査票!$E:$AR,21,FALSE)="－","－",IF(VLOOKUP(A90,[7]令和3年度契約状況調査票!$E:$AR,7,FALSE)&lt;&gt;"",TEXT(VLOOKUP(A90,[7]令和3年度契約状況調査票!$E:$AR,14,FALSE),"#,##0円")&amp;CHAR(10)&amp;"(A)",VLOOKUP(A90,[7]令和3年度契約状況調査票!$E:$AR,14,FALSE))))))</f>
        <v/>
      </c>
      <c r="I90" s="18" t="str">
        <f>IF(A90="","",VLOOKUP(A90,[7]令和3年度契約状況調査票!$E:$AR,15,FALSE))</f>
        <v/>
      </c>
      <c r="J90" s="19" t="str">
        <f>IF(A90="","",IF(VLOOKUP(A90,[7]令和3年度契約状況調査票!$E:$AR,14,FALSE)="他官署で調達手続きを実施のため","－",IF(VLOOKUP(A90,[7]令和3年度契約状況調査票!$E:$AR,21,FALSE)="②同種の他の契約の予定価格を類推されるおそれがあるため公表しない","－",IF(VLOOKUP(A90,[7]令和3年度契約状況調査票!$E:$AR,21,FALSE)="－","－",IF(VLOOKUP(A90,[7]令和3年度契約状況調査票!$E:$AR,7,FALSE)&lt;&gt;"",TEXT(VLOOKUP(A90,[7]令和3年度契約状況調査票!$E:$AR,17,FALSE),"#.0%")&amp;CHAR(10)&amp;"(B/A×100)",VLOOKUP(A90,[7]令和3年度契約状況調査票!$E:$AR,17,FALSE))))))</f>
        <v/>
      </c>
      <c r="K90" s="20" t="str">
        <f>IF(A90="","",IF(VLOOKUP(A90,[7]令和3年度契約状況調査票!$E:$AR,27,FALSE)="①公益社団法人","公社",IF(VLOOKUP(A90,[7]令和3年度契約状況調査票!$E:$AR,27,FALSE)="②公益財団法人","公財","")))</f>
        <v/>
      </c>
      <c r="L90" s="20" t="str">
        <f>IF(A90="","",VLOOKUP(A90,[7]令和3年度契約状況調査票!$E:$AR,28,FALSE))</f>
        <v/>
      </c>
      <c r="M90" s="21" t="str">
        <f>IF(A90="","",IF(VLOOKUP(A90,[7]令和3年度契約状況調査票!$E:$AR,28,FALSE)="国所管",VLOOKUP(A90,[7]令和3年度契約状況調査票!$E:$AR,22,FALSE),""))</f>
        <v/>
      </c>
      <c r="N90" s="22" t="str">
        <f>IF(A90="","",IF(AND(P90="○",O90="分担契約/単価契約"),"単価契約"&amp;CHAR(10)&amp;"予定調達総額 "&amp;TEXT(VLOOKUP(A90,[7]令和3年度契約状況調査票!$E:$AR,16,FALSE),"#,##0円")&amp;"(B)"&amp;CHAR(10)&amp;"分担契約"&amp;CHAR(10)&amp;VLOOKUP(A90,[7]令和3年度契約状況調査票!$E:$AR,32,FALSE),IF(AND(P90="○",O90="分担契約"),"分担契約"&amp;CHAR(10)&amp;"契約総額 "&amp;TEXT(VLOOKUP(A90,[7]令和3年度契約状況調査票!$E:$AR,16,FALSE),"#,##0円")&amp;"(B)"&amp;CHAR(10)&amp;VLOOKUP(A90,[7]令和3年度契約状況調査票!$E:$AR,32,FALSE),(IF(O90="分担契約/単価契約","単価契約"&amp;CHAR(10)&amp;"予定調達総額 "&amp;TEXT(VLOOKUP(A90,[7]令和3年度契約状況調査票!$E:$AR,16,FALSE),"#,##0円")&amp;CHAR(10)&amp;"分担契約"&amp;CHAR(10)&amp;VLOOKUP(A90,[7]令和3年度契約状況調査票!$E:$AR,32,FALSE),IF(O90="分担契約","分担契約"&amp;CHAR(10)&amp;"契約総額 "&amp;TEXT(VLOOKUP(A90,[7]令和3年度契約状況調査票!$E:$AR,16,FALSE),"#,##0円")&amp;CHAR(10)&amp;VLOOKUP(A90,[7]令和3年度契約状況調査票!$E:$AR,32,FALSE),IF(O90="単価契約","単価契約"&amp;CHAR(10)&amp;"予定調達総額 "&amp;TEXT(VLOOKUP(A90,[7]令和3年度契約状況調査票!$E:$AR,16,FALSE),"#,##0円")&amp;CHAR(10)&amp;VLOOKUP(A90,[7]令和3年度契約状況調査票!$E:$AR,32,FALSE),VLOOKUP(A90,[7]令和3年度契約状況調査票!$E:$AR,32,FALSE))))))))</f>
        <v/>
      </c>
      <c r="O90" s="10" t="str">
        <f>IF(A90="","",VLOOKUP(A90,[7]令和3年度契約状況調査票!$E:$BY,53,FALSE))</f>
        <v/>
      </c>
      <c r="P90" s="10" t="str">
        <f>IF(A90="","",IF(VLOOKUP(A90,[7]令和3年度契約状況調査票!$E:$AR,14,FALSE)="他官署で調達手続きを実施のため","×",IF(VLOOKUP(A90,[7]令和3年度契約状況調査票!$E:$AR,21,FALSE)="②同種の他の契約の予定価格を類推されるおそれがあるため公表しない","×","○")))</f>
        <v/>
      </c>
    </row>
    <row r="91" spans="1:16" ht="60" customHeight="1">
      <c r="A91" s="11" t="str">
        <f>IF(MAX([7]令和3年度契約状況調査票!E90:E335)&gt;=ROW()-5,ROW()-5,"")</f>
        <v/>
      </c>
      <c r="B91" s="12" t="str">
        <f>IF(A91="","",VLOOKUP(A91,[7]令和3年度契約状況調査票!$E:$AR,5,FALSE))</f>
        <v/>
      </c>
      <c r="C91" s="13" t="str">
        <f>IF(A91="","",VLOOKUP(A91,[7]令和3年度契約状況調査票!$E:$AR,6,FALSE))</f>
        <v/>
      </c>
      <c r="D91" s="14" t="str">
        <f>IF(A91="","",VLOOKUP(A91,[7]令和3年度契約状況調査票!$E:$AR,9,FALSE))</f>
        <v/>
      </c>
      <c r="E91" s="12" t="str">
        <f>IF(A91="","",VLOOKUP(A91,[7]令和3年度契約状況調査票!$E:$AR,10,FALSE))</f>
        <v/>
      </c>
      <c r="F91" s="15" t="str">
        <f>IF(A91="","",VLOOKUP(A91,[7]令和3年度契約状況調査票!$E:$AR,11,FALSE))</f>
        <v/>
      </c>
      <c r="G91" s="16" t="str">
        <f>IF(A91="","",IF(VLOOKUP(A91,[7]令和3年度契約状況調査票!$E:$AR,12,FALSE)="②一般競争入札（総合評価方式）","一般競争入札"&amp;CHAR(10)&amp;"（総合評価方式）","一般競争入札"))</f>
        <v/>
      </c>
      <c r="H91" s="18" t="str">
        <f>IF(A91="","",IF(VLOOKUP(A91,[7]令和3年度契約状況調査票!$E:$AR,14,FALSE)="他官署で調達手続きを実施のため","他官署で調達手続きを実施のため",IF(VLOOKUP(A91,[7]令和3年度契約状況調査票!$E:$AR,21,FALSE)="②同種の他の契約の予定価格を類推されるおそれがあるため公表しない","同種の他の契約の予定価格を類推されるおそれがあるため公表しない",IF(VLOOKUP(A91,[7]令和3年度契約状況調査票!$E:$AR,21,FALSE)="－","－",IF(VLOOKUP(A91,[7]令和3年度契約状況調査票!$E:$AR,7,FALSE)&lt;&gt;"",TEXT(VLOOKUP(A91,[7]令和3年度契約状況調査票!$E:$AR,14,FALSE),"#,##0円")&amp;CHAR(10)&amp;"(A)",VLOOKUP(A91,[7]令和3年度契約状況調査票!$E:$AR,14,FALSE))))))</f>
        <v/>
      </c>
      <c r="I91" s="18" t="str">
        <f>IF(A91="","",VLOOKUP(A91,[7]令和3年度契約状況調査票!$E:$AR,15,FALSE))</f>
        <v/>
      </c>
      <c r="J91" s="19" t="str">
        <f>IF(A91="","",IF(VLOOKUP(A91,[7]令和3年度契約状況調査票!$E:$AR,14,FALSE)="他官署で調達手続きを実施のため","－",IF(VLOOKUP(A91,[7]令和3年度契約状況調査票!$E:$AR,21,FALSE)="②同種の他の契約の予定価格を類推されるおそれがあるため公表しない","－",IF(VLOOKUP(A91,[7]令和3年度契約状況調査票!$E:$AR,21,FALSE)="－","－",IF(VLOOKUP(A91,[7]令和3年度契約状況調査票!$E:$AR,7,FALSE)&lt;&gt;"",TEXT(VLOOKUP(A91,[7]令和3年度契約状況調査票!$E:$AR,17,FALSE),"#.0%")&amp;CHAR(10)&amp;"(B/A×100)",VLOOKUP(A91,[7]令和3年度契約状況調査票!$E:$AR,17,FALSE))))))</f>
        <v/>
      </c>
      <c r="K91" s="20" t="str">
        <f>IF(A91="","",IF(VLOOKUP(A91,[7]令和3年度契約状況調査票!$E:$AR,27,FALSE)="①公益社団法人","公社",IF(VLOOKUP(A91,[7]令和3年度契約状況調査票!$E:$AR,27,FALSE)="②公益財団法人","公財","")))</f>
        <v/>
      </c>
      <c r="L91" s="20" t="str">
        <f>IF(A91="","",VLOOKUP(A91,[7]令和3年度契約状況調査票!$E:$AR,28,FALSE))</f>
        <v/>
      </c>
      <c r="M91" s="21" t="str">
        <f>IF(A91="","",IF(VLOOKUP(A91,[7]令和3年度契約状況調査票!$E:$AR,28,FALSE)="国所管",VLOOKUP(A91,[7]令和3年度契約状況調査票!$E:$AR,22,FALSE),""))</f>
        <v/>
      </c>
      <c r="N91" s="22" t="str">
        <f>IF(A91="","",IF(AND(P91="○",O91="分担契約/単価契約"),"単価契約"&amp;CHAR(10)&amp;"予定調達総額 "&amp;TEXT(VLOOKUP(A91,[7]令和3年度契約状況調査票!$E:$AR,16,FALSE),"#,##0円")&amp;"(B)"&amp;CHAR(10)&amp;"分担契約"&amp;CHAR(10)&amp;VLOOKUP(A91,[7]令和3年度契約状況調査票!$E:$AR,32,FALSE),IF(AND(P91="○",O91="分担契約"),"分担契約"&amp;CHAR(10)&amp;"契約総額 "&amp;TEXT(VLOOKUP(A91,[7]令和3年度契約状況調査票!$E:$AR,16,FALSE),"#,##0円")&amp;"(B)"&amp;CHAR(10)&amp;VLOOKUP(A91,[7]令和3年度契約状況調査票!$E:$AR,32,FALSE),(IF(O91="分担契約/単価契約","単価契約"&amp;CHAR(10)&amp;"予定調達総額 "&amp;TEXT(VLOOKUP(A91,[7]令和3年度契約状況調査票!$E:$AR,16,FALSE),"#,##0円")&amp;CHAR(10)&amp;"分担契約"&amp;CHAR(10)&amp;VLOOKUP(A91,[7]令和3年度契約状況調査票!$E:$AR,32,FALSE),IF(O91="分担契約","分担契約"&amp;CHAR(10)&amp;"契約総額 "&amp;TEXT(VLOOKUP(A91,[7]令和3年度契約状況調査票!$E:$AR,16,FALSE),"#,##0円")&amp;CHAR(10)&amp;VLOOKUP(A91,[7]令和3年度契約状況調査票!$E:$AR,32,FALSE),IF(O91="単価契約","単価契約"&amp;CHAR(10)&amp;"予定調達総額 "&amp;TEXT(VLOOKUP(A91,[7]令和3年度契約状況調査票!$E:$AR,16,FALSE),"#,##0円")&amp;CHAR(10)&amp;VLOOKUP(A91,[7]令和3年度契約状況調査票!$E:$AR,32,FALSE),VLOOKUP(A91,[7]令和3年度契約状況調査票!$E:$AR,32,FALSE))))))))</f>
        <v/>
      </c>
      <c r="O91" s="10" t="str">
        <f>IF(A91="","",VLOOKUP(A91,[7]令和3年度契約状況調査票!$E:$BY,53,FALSE))</f>
        <v/>
      </c>
      <c r="P91" s="10" t="str">
        <f>IF(A91="","",IF(VLOOKUP(A91,[7]令和3年度契約状況調査票!$E:$AR,14,FALSE)="他官署で調達手続きを実施のため","×",IF(VLOOKUP(A91,[7]令和3年度契約状況調査票!$E:$AR,21,FALSE)="②同種の他の契約の予定価格を類推されるおそれがあるため公表しない","×","○")))</f>
        <v/>
      </c>
    </row>
    <row r="92" spans="1:16" ht="60" customHeight="1">
      <c r="A92" s="11" t="str">
        <f>IF(MAX([7]令和3年度契約状況調査票!E91:E336)&gt;=ROW()-5,ROW()-5,"")</f>
        <v/>
      </c>
      <c r="B92" s="12" t="str">
        <f>IF(A92="","",VLOOKUP(A92,[7]令和3年度契約状況調査票!$E:$AR,5,FALSE))</f>
        <v/>
      </c>
      <c r="C92" s="13" t="str">
        <f>IF(A92="","",VLOOKUP(A92,[7]令和3年度契約状況調査票!$E:$AR,6,FALSE))</f>
        <v/>
      </c>
      <c r="D92" s="14" t="str">
        <f>IF(A92="","",VLOOKUP(A92,[7]令和3年度契約状況調査票!$E:$AR,9,FALSE))</f>
        <v/>
      </c>
      <c r="E92" s="12" t="str">
        <f>IF(A92="","",VLOOKUP(A92,[7]令和3年度契約状況調査票!$E:$AR,10,FALSE))</f>
        <v/>
      </c>
      <c r="F92" s="15" t="str">
        <f>IF(A92="","",VLOOKUP(A92,[7]令和3年度契約状況調査票!$E:$AR,11,FALSE))</f>
        <v/>
      </c>
      <c r="G92" s="16" t="str">
        <f>IF(A92="","",IF(VLOOKUP(A92,[7]令和3年度契約状況調査票!$E:$AR,12,FALSE)="②一般競争入札（総合評価方式）","一般競争入札"&amp;CHAR(10)&amp;"（総合評価方式）","一般競争入札"))</f>
        <v/>
      </c>
      <c r="H92" s="18" t="str">
        <f>IF(A92="","",IF(VLOOKUP(A92,[7]令和3年度契約状況調査票!$E:$AR,14,FALSE)="他官署で調達手続きを実施のため","他官署で調達手続きを実施のため",IF(VLOOKUP(A92,[7]令和3年度契約状況調査票!$E:$AR,21,FALSE)="②同種の他の契約の予定価格を類推されるおそれがあるため公表しない","同種の他の契約の予定価格を類推されるおそれがあるため公表しない",IF(VLOOKUP(A92,[7]令和3年度契約状況調査票!$E:$AR,21,FALSE)="－","－",IF(VLOOKUP(A92,[7]令和3年度契約状況調査票!$E:$AR,7,FALSE)&lt;&gt;"",TEXT(VLOOKUP(A92,[7]令和3年度契約状況調査票!$E:$AR,14,FALSE),"#,##0円")&amp;CHAR(10)&amp;"(A)",VLOOKUP(A92,[7]令和3年度契約状況調査票!$E:$AR,14,FALSE))))))</f>
        <v/>
      </c>
      <c r="I92" s="18" t="str">
        <f>IF(A92="","",VLOOKUP(A92,[7]令和3年度契約状況調査票!$E:$AR,15,FALSE))</f>
        <v/>
      </c>
      <c r="J92" s="19" t="str">
        <f>IF(A92="","",IF(VLOOKUP(A92,[7]令和3年度契約状況調査票!$E:$AR,14,FALSE)="他官署で調達手続きを実施のため","－",IF(VLOOKUP(A92,[7]令和3年度契約状況調査票!$E:$AR,21,FALSE)="②同種の他の契約の予定価格を類推されるおそれがあるため公表しない","－",IF(VLOOKUP(A92,[7]令和3年度契約状況調査票!$E:$AR,21,FALSE)="－","－",IF(VLOOKUP(A92,[7]令和3年度契約状況調査票!$E:$AR,7,FALSE)&lt;&gt;"",TEXT(VLOOKUP(A92,[7]令和3年度契約状況調査票!$E:$AR,17,FALSE),"#.0%")&amp;CHAR(10)&amp;"(B/A×100)",VLOOKUP(A92,[7]令和3年度契約状況調査票!$E:$AR,17,FALSE))))))</f>
        <v/>
      </c>
      <c r="K92" s="20" t="str">
        <f>IF(A92="","",IF(VLOOKUP(A92,[7]令和3年度契約状況調査票!$E:$AR,27,FALSE)="①公益社団法人","公社",IF(VLOOKUP(A92,[7]令和3年度契約状況調査票!$E:$AR,27,FALSE)="②公益財団法人","公財","")))</f>
        <v/>
      </c>
      <c r="L92" s="20" t="str">
        <f>IF(A92="","",VLOOKUP(A92,[7]令和3年度契約状況調査票!$E:$AR,28,FALSE))</f>
        <v/>
      </c>
      <c r="M92" s="21" t="str">
        <f>IF(A92="","",IF(VLOOKUP(A92,[7]令和3年度契約状況調査票!$E:$AR,28,FALSE)="国所管",VLOOKUP(A92,[7]令和3年度契約状況調査票!$E:$AR,22,FALSE),""))</f>
        <v/>
      </c>
      <c r="N92" s="22" t="str">
        <f>IF(A92="","",IF(AND(P92="○",O92="分担契約/単価契約"),"単価契約"&amp;CHAR(10)&amp;"予定調達総額 "&amp;TEXT(VLOOKUP(A92,[7]令和3年度契約状況調査票!$E:$AR,16,FALSE),"#,##0円")&amp;"(B)"&amp;CHAR(10)&amp;"分担契約"&amp;CHAR(10)&amp;VLOOKUP(A92,[7]令和3年度契約状況調査票!$E:$AR,32,FALSE),IF(AND(P92="○",O92="分担契約"),"分担契約"&amp;CHAR(10)&amp;"契約総額 "&amp;TEXT(VLOOKUP(A92,[7]令和3年度契約状況調査票!$E:$AR,16,FALSE),"#,##0円")&amp;"(B)"&amp;CHAR(10)&amp;VLOOKUP(A92,[7]令和3年度契約状況調査票!$E:$AR,32,FALSE),(IF(O92="分担契約/単価契約","単価契約"&amp;CHAR(10)&amp;"予定調達総額 "&amp;TEXT(VLOOKUP(A92,[7]令和3年度契約状況調査票!$E:$AR,16,FALSE),"#,##0円")&amp;CHAR(10)&amp;"分担契約"&amp;CHAR(10)&amp;VLOOKUP(A92,[7]令和3年度契約状況調査票!$E:$AR,32,FALSE),IF(O92="分担契約","分担契約"&amp;CHAR(10)&amp;"契約総額 "&amp;TEXT(VLOOKUP(A92,[7]令和3年度契約状況調査票!$E:$AR,16,FALSE),"#,##0円")&amp;CHAR(10)&amp;VLOOKUP(A92,[7]令和3年度契約状況調査票!$E:$AR,32,FALSE),IF(O92="単価契約","単価契約"&amp;CHAR(10)&amp;"予定調達総額 "&amp;TEXT(VLOOKUP(A92,[7]令和3年度契約状況調査票!$E:$AR,16,FALSE),"#,##0円")&amp;CHAR(10)&amp;VLOOKUP(A92,[7]令和3年度契約状況調査票!$E:$AR,32,FALSE),VLOOKUP(A92,[7]令和3年度契約状況調査票!$E:$AR,32,FALSE))))))))</f>
        <v/>
      </c>
      <c r="O92" s="10" t="str">
        <f>IF(A92="","",VLOOKUP(A92,[7]令和3年度契約状況調査票!$E:$BY,53,FALSE))</f>
        <v/>
      </c>
      <c r="P92" s="10" t="str">
        <f>IF(A92="","",IF(VLOOKUP(A92,[7]令和3年度契約状況調査票!$E:$AR,14,FALSE)="他官署で調達手続きを実施のため","×",IF(VLOOKUP(A92,[7]令和3年度契約状況調査票!$E:$AR,21,FALSE)="②同種の他の契約の予定価格を類推されるおそれがあるため公表しない","×","○")))</f>
        <v/>
      </c>
    </row>
    <row r="93" spans="1:16" ht="60" customHeight="1">
      <c r="A93" s="11" t="str">
        <f>IF(MAX([7]令和3年度契約状況調査票!E92:E337)&gt;=ROW()-5,ROW()-5,"")</f>
        <v/>
      </c>
      <c r="B93" s="12" t="str">
        <f>IF(A93="","",VLOOKUP(A93,[7]令和3年度契約状況調査票!$E:$AR,5,FALSE))</f>
        <v/>
      </c>
      <c r="C93" s="13" t="str">
        <f>IF(A93="","",VLOOKUP(A93,[7]令和3年度契約状況調査票!$E:$AR,6,FALSE))</f>
        <v/>
      </c>
      <c r="D93" s="14" t="str">
        <f>IF(A93="","",VLOOKUP(A93,[7]令和3年度契約状況調査票!$E:$AR,9,FALSE))</f>
        <v/>
      </c>
      <c r="E93" s="12" t="str">
        <f>IF(A93="","",VLOOKUP(A93,[7]令和3年度契約状況調査票!$E:$AR,10,FALSE))</f>
        <v/>
      </c>
      <c r="F93" s="15" t="str">
        <f>IF(A93="","",VLOOKUP(A93,[7]令和3年度契約状況調査票!$E:$AR,11,FALSE))</f>
        <v/>
      </c>
      <c r="G93" s="16" t="str">
        <f>IF(A93="","",IF(VLOOKUP(A93,[7]令和3年度契約状況調査票!$E:$AR,12,FALSE)="②一般競争入札（総合評価方式）","一般競争入札"&amp;CHAR(10)&amp;"（総合評価方式）","一般競争入札"))</f>
        <v/>
      </c>
      <c r="H93" s="18" t="str">
        <f>IF(A93="","",IF(VLOOKUP(A93,[7]令和3年度契約状況調査票!$E:$AR,14,FALSE)="他官署で調達手続きを実施のため","他官署で調達手続きを実施のため",IF(VLOOKUP(A93,[7]令和3年度契約状況調査票!$E:$AR,21,FALSE)="②同種の他の契約の予定価格を類推されるおそれがあるため公表しない","同種の他の契約の予定価格を類推されるおそれがあるため公表しない",IF(VLOOKUP(A93,[7]令和3年度契約状況調査票!$E:$AR,21,FALSE)="－","－",IF(VLOOKUP(A93,[7]令和3年度契約状況調査票!$E:$AR,7,FALSE)&lt;&gt;"",TEXT(VLOOKUP(A93,[7]令和3年度契約状況調査票!$E:$AR,14,FALSE),"#,##0円")&amp;CHAR(10)&amp;"(A)",VLOOKUP(A93,[7]令和3年度契約状況調査票!$E:$AR,14,FALSE))))))</f>
        <v/>
      </c>
      <c r="I93" s="18" t="str">
        <f>IF(A93="","",VLOOKUP(A93,[7]令和3年度契約状況調査票!$E:$AR,15,FALSE))</f>
        <v/>
      </c>
      <c r="J93" s="19" t="str">
        <f>IF(A93="","",IF(VLOOKUP(A93,[7]令和3年度契約状況調査票!$E:$AR,14,FALSE)="他官署で調達手続きを実施のため","－",IF(VLOOKUP(A93,[7]令和3年度契約状況調査票!$E:$AR,21,FALSE)="②同種の他の契約の予定価格を類推されるおそれがあるため公表しない","－",IF(VLOOKUP(A93,[7]令和3年度契約状況調査票!$E:$AR,21,FALSE)="－","－",IF(VLOOKUP(A93,[7]令和3年度契約状況調査票!$E:$AR,7,FALSE)&lt;&gt;"",TEXT(VLOOKUP(A93,[7]令和3年度契約状況調査票!$E:$AR,17,FALSE),"#.0%")&amp;CHAR(10)&amp;"(B/A×100)",VLOOKUP(A93,[7]令和3年度契約状況調査票!$E:$AR,17,FALSE))))))</f>
        <v/>
      </c>
      <c r="K93" s="20" t="str">
        <f>IF(A93="","",IF(VLOOKUP(A93,[7]令和3年度契約状況調査票!$E:$AR,27,FALSE)="①公益社団法人","公社",IF(VLOOKUP(A93,[7]令和3年度契約状況調査票!$E:$AR,27,FALSE)="②公益財団法人","公財","")))</f>
        <v/>
      </c>
      <c r="L93" s="20" t="str">
        <f>IF(A93="","",VLOOKUP(A93,[7]令和3年度契約状況調査票!$E:$AR,28,FALSE))</f>
        <v/>
      </c>
      <c r="M93" s="21" t="str">
        <f>IF(A93="","",IF(VLOOKUP(A93,[7]令和3年度契約状況調査票!$E:$AR,28,FALSE)="国所管",VLOOKUP(A93,[7]令和3年度契約状況調査票!$E:$AR,22,FALSE),""))</f>
        <v/>
      </c>
      <c r="N93" s="22" t="str">
        <f>IF(A93="","",IF(AND(P93="○",O93="分担契約/単価契約"),"単価契約"&amp;CHAR(10)&amp;"予定調達総額 "&amp;TEXT(VLOOKUP(A93,[7]令和3年度契約状況調査票!$E:$AR,16,FALSE),"#,##0円")&amp;"(B)"&amp;CHAR(10)&amp;"分担契約"&amp;CHAR(10)&amp;VLOOKUP(A93,[7]令和3年度契約状況調査票!$E:$AR,32,FALSE),IF(AND(P93="○",O93="分担契約"),"分担契約"&amp;CHAR(10)&amp;"契約総額 "&amp;TEXT(VLOOKUP(A93,[7]令和3年度契約状況調査票!$E:$AR,16,FALSE),"#,##0円")&amp;"(B)"&amp;CHAR(10)&amp;VLOOKUP(A93,[7]令和3年度契約状況調査票!$E:$AR,32,FALSE),(IF(O93="分担契約/単価契約","単価契約"&amp;CHAR(10)&amp;"予定調達総額 "&amp;TEXT(VLOOKUP(A93,[7]令和3年度契約状況調査票!$E:$AR,16,FALSE),"#,##0円")&amp;CHAR(10)&amp;"分担契約"&amp;CHAR(10)&amp;VLOOKUP(A93,[7]令和3年度契約状況調査票!$E:$AR,32,FALSE),IF(O93="分担契約","分担契約"&amp;CHAR(10)&amp;"契約総額 "&amp;TEXT(VLOOKUP(A93,[7]令和3年度契約状況調査票!$E:$AR,16,FALSE),"#,##0円")&amp;CHAR(10)&amp;VLOOKUP(A93,[7]令和3年度契約状況調査票!$E:$AR,32,FALSE),IF(O93="単価契約","単価契約"&amp;CHAR(10)&amp;"予定調達総額 "&amp;TEXT(VLOOKUP(A93,[7]令和3年度契約状況調査票!$E:$AR,16,FALSE),"#,##0円")&amp;CHAR(10)&amp;VLOOKUP(A93,[7]令和3年度契約状況調査票!$E:$AR,32,FALSE),VLOOKUP(A93,[7]令和3年度契約状況調査票!$E:$AR,32,FALSE))))))))</f>
        <v/>
      </c>
      <c r="O93" s="10" t="str">
        <f>IF(A93="","",VLOOKUP(A93,[7]令和3年度契約状況調査票!$E:$BY,53,FALSE))</f>
        <v/>
      </c>
      <c r="P93" s="10" t="str">
        <f>IF(A93="","",IF(VLOOKUP(A93,[7]令和3年度契約状況調査票!$E:$AR,14,FALSE)="他官署で調達手続きを実施のため","×",IF(VLOOKUP(A93,[7]令和3年度契約状況調査票!$E:$AR,21,FALSE)="②同種の他の契約の予定価格を類推されるおそれがあるため公表しない","×","○")))</f>
        <v/>
      </c>
    </row>
    <row r="94" spans="1:16" ht="60" customHeight="1">
      <c r="A94" s="11" t="str">
        <f>IF(MAX([7]令和3年度契約状況調査票!E93:E338)&gt;=ROW()-5,ROW()-5,"")</f>
        <v/>
      </c>
      <c r="B94" s="12" t="str">
        <f>IF(A94="","",VLOOKUP(A94,[7]令和3年度契約状況調査票!$E:$AR,5,FALSE))</f>
        <v/>
      </c>
      <c r="C94" s="13" t="str">
        <f>IF(A94="","",VLOOKUP(A94,[7]令和3年度契約状況調査票!$E:$AR,6,FALSE))</f>
        <v/>
      </c>
      <c r="D94" s="14" t="str">
        <f>IF(A94="","",VLOOKUP(A94,[7]令和3年度契約状況調査票!$E:$AR,9,FALSE))</f>
        <v/>
      </c>
      <c r="E94" s="12" t="str">
        <f>IF(A94="","",VLOOKUP(A94,[7]令和3年度契約状況調査票!$E:$AR,10,FALSE))</f>
        <v/>
      </c>
      <c r="F94" s="15" t="str">
        <f>IF(A94="","",VLOOKUP(A94,[7]令和3年度契約状況調査票!$E:$AR,11,FALSE))</f>
        <v/>
      </c>
      <c r="G94" s="16" t="str">
        <f>IF(A94="","",IF(VLOOKUP(A94,[7]令和3年度契約状況調査票!$E:$AR,12,FALSE)="②一般競争入札（総合評価方式）","一般競争入札"&amp;CHAR(10)&amp;"（総合評価方式）","一般競争入札"))</f>
        <v/>
      </c>
      <c r="H94" s="18" t="str">
        <f>IF(A94="","",IF(VLOOKUP(A94,[7]令和3年度契約状況調査票!$E:$AR,14,FALSE)="他官署で調達手続きを実施のため","他官署で調達手続きを実施のため",IF(VLOOKUP(A94,[7]令和3年度契約状況調査票!$E:$AR,21,FALSE)="②同種の他の契約の予定価格を類推されるおそれがあるため公表しない","同種の他の契約の予定価格を類推されるおそれがあるため公表しない",IF(VLOOKUP(A94,[7]令和3年度契約状況調査票!$E:$AR,21,FALSE)="－","－",IF(VLOOKUP(A94,[7]令和3年度契約状況調査票!$E:$AR,7,FALSE)&lt;&gt;"",TEXT(VLOOKUP(A94,[7]令和3年度契約状況調査票!$E:$AR,14,FALSE),"#,##0円")&amp;CHAR(10)&amp;"(A)",VLOOKUP(A94,[7]令和3年度契約状況調査票!$E:$AR,14,FALSE))))))</f>
        <v/>
      </c>
      <c r="I94" s="18" t="str">
        <f>IF(A94="","",VLOOKUP(A94,[7]令和3年度契約状況調査票!$E:$AR,15,FALSE))</f>
        <v/>
      </c>
      <c r="J94" s="19" t="str">
        <f>IF(A94="","",IF(VLOOKUP(A94,[7]令和3年度契約状況調査票!$E:$AR,14,FALSE)="他官署で調達手続きを実施のため","－",IF(VLOOKUP(A94,[7]令和3年度契約状況調査票!$E:$AR,21,FALSE)="②同種の他の契約の予定価格を類推されるおそれがあるため公表しない","－",IF(VLOOKUP(A94,[7]令和3年度契約状況調査票!$E:$AR,21,FALSE)="－","－",IF(VLOOKUP(A94,[7]令和3年度契約状況調査票!$E:$AR,7,FALSE)&lt;&gt;"",TEXT(VLOOKUP(A94,[7]令和3年度契約状況調査票!$E:$AR,17,FALSE),"#.0%")&amp;CHAR(10)&amp;"(B/A×100)",VLOOKUP(A94,[7]令和3年度契約状況調査票!$E:$AR,17,FALSE))))))</f>
        <v/>
      </c>
      <c r="K94" s="20" t="str">
        <f>IF(A94="","",IF(VLOOKUP(A94,[7]令和3年度契約状況調査票!$E:$AR,27,FALSE)="①公益社団法人","公社",IF(VLOOKUP(A94,[7]令和3年度契約状況調査票!$E:$AR,27,FALSE)="②公益財団法人","公財","")))</f>
        <v/>
      </c>
      <c r="L94" s="20" t="str">
        <f>IF(A94="","",VLOOKUP(A94,[7]令和3年度契約状況調査票!$E:$AR,28,FALSE))</f>
        <v/>
      </c>
      <c r="M94" s="21" t="str">
        <f>IF(A94="","",IF(VLOOKUP(A94,[7]令和3年度契約状況調査票!$E:$AR,28,FALSE)="国所管",VLOOKUP(A94,[7]令和3年度契約状況調査票!$E:$AR,22,FALSE),""))</f>
        <v/>
      </c>
      <c r="N94" s="22" t="str">
        <f>IF(A94="","",IF(AND(P94="○",O94="分担契約/単価契約"),"単価契約"&amp;CHAR(10)&amp;"予定調達総額 "&amp;TEXT(VLOOKUP(A94,[7]令和3年度契約状況調査票!$E:$AR,16,FALSE),"#,##0円")&amp;"(B)"&amp;CHAR(10)&amp;"分担契約"&amp;CHAR(10)&amp;VLOOKUP(A94,[7]令和3年度契約状況調査票!$E:$AR,32,FALSE),IF(AND(P94="○",O94="分担契約"),"分担契約"&amp;CHAR(10)&amp;"契約総額 "&amp;TEXT(VLOOKUP(A94,[7]令和3年度契約状況調査票!$E:$AR,16,FALSE),"#,##0円")&amp;"(B)"&amp;CHAR(10)&amp;VLOOKUP(A94,[7]令和3年度契約状況調査票!$E:$AR,32,FALSE),(IF(O94="分担契約/単価契約","単価契約"&amp;CHAR(10)&amp;"予定調達総額 "&amp;TEXT(VLOOKUP(A94,[7]令和3年度契約状況調査票!$E:$AR,16,FALSE),"#,##0円")&amp;CHAR(10)&amp;"分担契約"&amp;CHAR(10)&amp;VLOOKUP(A94,[7]令和3年度契約状況調査票!$E:$AR,32,FALSE),IF(O94="分担契約","分担契約"&amp;CHAR(10)&amp;"契約総額 "&amp;TEXT(VLOOKUP(A94,[7]令和3年度契約状況調査票!$E:$AR,16,FALSE),"#,##0円")&amp;CHAR(10)&amp;VLOOKUP(A94,[7]令和3年度契約状況調査票!$E:$AR,32,FALSE),IF(O94="単価契約","単価契約"&amp;CHAR(10)&amp;"予定調達総額 "&amp;TEXT(VLOOKUP(A94,[7]令和3年度契約状況調査票!$E:$AR,16,FALSE),"#,##0円")&amp;CHAR(10)&amp;VLOOKUP(A94,[7]令和3年度契約状況調査票!$E:$AR,32,FALSE),VLOOKUP(A94,[7]令和3年度契約状況調査票!$E:$AR,32,FALSE))))))))</f>
        <v/>
      </c>
      <c r="O94" s="10" t="str">
        <f>IF(A94="","",VLOOKUP(A94,[7]令和3年度契約状況調査票!$E:$BY,53,FALSE))</f>
        <v/>
      </c>
      <c r="P94" s="10" t="str">
        <f>IF(A94="","",IF(VLOOKUP(A94,[7]令和3年度契約状況調査票!$E:$AR,14,FALSE)="他官署で調達手続きを実施のため","×",IF(VLOOKUP(A94,[7]令和3年度契約状況調査票!$E:$AR,21,FALSE)="②同種の他の契約の予定価格を類推されるおそれがあるため公表しない","×","○")))</f>
        <v/>
      </c>
    </row>
    <row r="95" spans="1:16" ht="60" customHeight="1">
      <c r="A95" s="11" t="str">
        <f>IF(MAX([7]令和3年度契約状況調査票!E94:E339)&gt;=ROW()-5,ROW()-5,"")</f>
        <v/>
      </c>
      <c r="B95" s="12" t="str">
        <f>IF(A95="","",VLOOKUP(A95,[7]令和3年度契約状況調査票!$E:$AR,5,FALSE))</f>
        <v/>
      </c>
      <c r="C95" s="13" t="str">
        <f>IF(A95="","",VLOOKUP(A95,[7]令和3年度契約状況調査票!$E:$AR,6,FALSE))</f>
        <v/>
      </c>
      <c r="D95" s="14" t="str">
        <f>IF(A95="","",VLOOKUP(A95,[7]令和3年度契約状況調査票!$E:$AR,9,FALSE))</f>
        <v/>
      </c>
      <c r="E95" s="12" t="str">
        <f>IF(A95="","",VLOOKUP(A95,[7]令和3年度契約状況調査票!$E:$AR,10,FALSE))</f>
        <v/>
      </c>
      <c r="F95" s="15" t="str">
        <f>IF(A95="","",VLOOKUP(A95,[7]令和3年度契約状況調査票!$E:$AR,11,FALSE))</f>
        <v/>
      </c>
      <c r="G95" s="16" t="str">
        <f>IF(A95="","",IF(VLOOKUP(A95,[7]令和3年度契約状況調査票!$E:$AR,12,FALSE)="②一般競争入札（総合評価方式）","一般競争入札"&amp;CHAR(10)&amp;"（総合評価方式）","一般競争入札"))</f>
        <v/>
      </c>
      <c r="H95" s="18" t="str">
        <f>IF(A95="","",IF(VLOOKUP(A95,[7]令和3年度契約状況調査票!$E:$AR,14,FALSE)="他官署で調達手続きを実施のため","他官署で調達手続きを実施のため",IF(VLOOKUP(A95,[7]令和3年度契約状況調査票!$E:$AR,21,FALSE)="②同種の他の契約の予定価格を類推されるおそれがあるため公表しない","同種の他の契約の予定価格を類推されるおそれがあるため公表しない",IF(VLOOKUP(A95,[7]令和3年度契約状況調査票!$E:$AR,21,FALSE)="－","－",IF(VLOOKUP(A95,[7]令和3年度契約状況調査票!$E:$AR,7,FALSE)&lt;&gt;"",TEXT(VLOOKUP(A95,[7]令和3年度契約状況調査票!$E:$AR,14,FALSE),"#,##0円")&amp;CHAR(10)&amp;"(A)",VLOOKUP(A95,[7]令和3年度契約状況調査票!$E:$AR,14,FALSE))))))</f>
        <v/>
      </c>
      <c r="I95" s="18" t="str">
        <f>IF(A95="","",VLOOKUP(A95,[7]令和3年度契約状況調査票!$E:$AR,15,FALSE))</f>
        <v/>
      </c>
      <c r="J95" s="19" t="str">
        <f>IF(A95="","",IF(VLOOKUP(A95,[7]令和3年度契約状況調査票!$E:$AR,14,FALSE)="他官署で調達手続きを実施のため","－",IF(VLOOKUP(A95,[7]令和3年度契約状況調査票!$E:$AR,21,FALSE)="②同種の他の契約の予定価格を類推されるおそれがあるため公表しない","－",IF(VLOOKUP(A95,[7]令和3年度契約状況調査票!$E:$AR,21,FALSE)="－","－",IF(VLOOKUP(A95,[7]令和3年度契約状況調査票!$E:$AR,7,FALSE)&lt;&gt;"",TEXT(VLOOKUP(A95,[7]令和3年度契約状況調査票!$E:$AR,17,FALSE),"#.0%")&amp;CHAR(10)&amp;"(B/A×100)",VLOOKUP(A95,[7]令和3年度契約状況調査票!$E:$AR,17,FALSE))))))</f>
        <v/>
      </c>
      <c r="K95" s="20" t="str">
        <f>IF(A95="","",IF(VLOOKUP(A95,[7]令和3年度契約状況調査票!$E:$AR,27,FALSE)="①公益社団法人","公社",IF(VLOOKUP(A95,[7]令和3年度契約状況調査票!$E:$AR,27,FALSE)="②公益財団法人","公財","")))</f>
        <v/>
      </c>
      <c r="L95" s="20" t="str">
        <f>IF(A95="","",VLOOKUP(A95,[7]令和3年度契約状況調査票!$E:$AR,28,FALSE))</f>
        <v/>
      </c>
      <c r="M95" s="21" t="str">
        <f>IF(A95="","",IF(VLOOKUP(A95,[7]令和3年度契約状況調査票!$E:$AR,28,FALSE)="国所管",VLOOKUP(A95,[7]令和3年度契約状況調査票!$E:$AR,22,FALSE),""))</f>
        <v/>
      </c>
      <c r="N95" s="22" t="str">
        <f>IF(A95="","",IF(AND(P95="○",O95="分担契約/単価契約"),"単価契約"&amp;CHAR(10)&amp;"予定調達総額 "&amp;TEXT(VLOOKUP(A95,[7]令和3年度契約状況調査票!$E:$AR,16,FALSE),"#,##0円")&amp;"(B)"&amp;CHAR(10)&amp;"分担契約"&amp;CHAR(10)&amp;VLOOKUP(A95,[7]令和3年度契約状況調査票!$E:$AR,32,FALSE),IF(AND(P95="○",O95="分担契約"),"分担契約"&amp;CHAR(10)&amp;"契約総額 "&amp;TEXT(VLOOKUP(A95,[7]令和3年度契約状況調査票!$E:$AR,16,FALSE),"#,##0円")&amp;"(B)"&amp;CHAR(10)&amp;VLOOKUP(A95,[7]令和3年度契約状況調査票!$E:$AR,32,FALSE),(IF(O95="分担契約/単価契約","単価契約"&amp;CHAR(10)&amp;"予定調達総額 "&amp;TEXT(VLOOKUP(A95,[7]令和3年度契約状況調査票!$E:$AR,16,FALSE),"#,##0円")&amp;CHAR(10)&amp;"分担契約"&amp;CHAR(10)&amp;VLOOKUP(A95,[7]令和3年度契約状況調査票!$E:$AR,32,FALSE),IF(O95="分担契約","分担契約"&amp;CHAR(10)&amp;"契約総額 "&amp;TEXT(VLOOKUP(A95,[7]令和3年度契約状況調査票!$E:$AR,16,FALSE),"#,##0円")&amp;CHAR(10)&amp;VLOOKUP(A95,[7]令和3年度契約状況調査票!$E:$AR,32,FALSE),IF(O95="単価契約","単価契約"&amp;CHAR(10)&amp;"予定調達総額 "&amp;TEXT(VLOOKUP(A95,[7]令和3年度契約状況調査票!$E:$AR,16,FALSE),"#,##0円")&amp;CHAR(10)&amp;VLOOKUP(A95,[7]令和3年度契約状況調査票!$E:$AR,32,FALSE),VLOOKUP(A95,[7]令和3年度契約状況調査票!$E:$AR,32,FALSE))))))))</f>
        <v/>
      </c>
      <c r="O95" s="10" t="str">
        <f>IF(A95="","",VLOOKUP(A95,[7]令和3年度契約状況調査票!$E:$BY,53,FALSE))</f>
        <v/>
      </c>
      <c r="P95" s="10" t="str">
        <f>IF(A95="","",IF(VLOOKUP(A95,[7]令和3年度契約状況調査票!$E:$AR,14,FALSE)="他官署で調達手続きを実施のため","×",IF(VLOOKUP(A95,[7]令和3年度契約状況調査票!$E:$AR,21,FALSE)="②同種の他の契約の予定価格を類推されるおそれがあるため公表しない","×","○")))</f>
        <v/>
      </c>
    </row>
    <row r="96" spans="1:16" ht="60" customHeight="1">
      <c r="A96" s="11" t="str">
        <f>IF(MAX([7]令和3年度契約状況調査票!E95:E340)&gt;=ROW()-5,ROW()-5,"")</f>
        <v/>
      </c>
      <c r="B96" s="12" t="str">
        <f>IF(A96="","",VLOOKUP(A96,[7]令和3年度契約状況調査票!$E:$AR,5,FALSE))</f>
        <v/>
      </c>
      <c r="C96" s="13" t="str">
        <f>IF(A96="","",VLOOKUP(A96,[7]令和3年度契約状況調査票!$E:$AR,6,FALSE))</f>
        <v/>
      </c>
      <c r="D96" s="14" t="str">
        <f>IF(A96="","",VLOOKUP(A96,[7]令和3年度契約状況調査票!$E:$AR,9,FALSE))</f>
        <v/>
      </c>
      <c r="E96" s="12" t="str">
        <f>IF(A96="","",VLOOKUP(A96,[7]令和3年度契約状況調査票!$E:$AR,10,FALSE))</f>
        <v/>
      </c>
      <c r="F96" s="15" t="str">
        <f>IF(A96="","",VLOOKUP(A96,[7]令和3年度契約状況調査票!$E:$AR,11,FALSE))</f>
        <v/>
      </c>
      <c r="G96" s="16" t="str">
        <f>IF(A96="","",IF(VLOOKUP(A96,[7]令和3年度契約状況調査票!$E:$AR,12,FALSE)="②一般競争入札（総合評価方式）","一般競争入札"&amp;CHAR(10)&amp;"（総合評価方式）","一般競争入札"))</f>
        <v/>
      </c>
      <c r="H96" s="18" t="str">
        <f>IF(A96="","",IF(VLOOKUP(A96,[7]令和3年度契約状況調査票!$E:$AR,14,FALSE)="他官署で調達手続きを実施のため","他官署で調達手続きを実施のため",IF(VLOOKUP(A96,[7]令和3年度契約状況調査票!$E:$AR,21,FALSE)="②同種の他の契約の予定価格を類推されるおそれがあるため公表しない","同種の他の契約の予定価格を類推されるおそれがあるため公表しない",IF(VLOOKUP(A96,[7]令和3年度契約状況調査票!$E:$AR,21,FALSE)="－","－",IF(VLOOKUP(A96,[7]令和3年度契約状況調査票!$E:$AR,7,FALSE)&lt;&gt;"",TEXT(VLOOKUP(A96,[7]令和3年度契約状況調査票!$E:$AR,14,FALSE),"#,##0円")&amp;CHAR(10)&amp;"(A)",VLOOKUP(A96,[7]令和3年度契約状況調査票!$E:$AR,14,FALSE))))))</f>
        <v/>
      </c>
      <c r="I96" s="18" t="str">
        <f>IF(A96="","",VLOOKUP(A96,[7]令和3年度契約状況調査票!$E:$AR,15,FALSE))</f>
        <v/>
      </c>
      <c r="J96" s="19" t="str">
        <f>IF(A96="","",IF(VLOOKUP(A96,[7]令和3年度契約状況調査票!$E:$AR,14,FALSE)="他官署で調達手続きを実施のため","－",IF(VLOOKUP(A96,[7]令和3年度契約状況調査票!$E:$AR,21,FALSE)="②同種の他の契約の予定価格を類推されるおそれがあるため公表しない","－",IF(VLOOKUP(A96,[7]令和3年度契約状況調査票!$E:$AR,21,FALSE)="－","－",IF(VLOOKUP(A96,[7]令和3年度契約状況調査票!$E:$AR,7,FALSE)&lt;&gt;"",TEXT(VLOOKUP(A96,[7]令和3年度契約状況調査票!$E:$AR,17,FALSE),"#.0%")&amp;CHAR(10)&amp;"(B/A×100)",VLOOKUP(A96,[7]令和3年度契約状況調査票!$E:$AR,17,FALSE))))))</f>
        <v/>
      </c>
      <c r="K96" s="20" t="str">
        <f>IF(A96="","",IF(VLOOKUP(A96,[7]令和3年度契約状況調査票!$E:$AR,27,FALSE)="①公益社団法人","公社",IF(VLOOKUP(A96,[7]令和3年度契約状況調査票!$E:$AR,27,FALSE)="②公益財団法人","公財","")))</f>
        <v/>
      </c>
      <c r="L96" s="20" t="str">
        <f>IF(A96="","",VLOOKUP(A96,[7]令和3年度契約状況調査票!$E:$AR,28,FALSE))</f>
        <v/>
      </c>
      <c r="M96" s="21" t="str">
        <f>IF(A96="","",IF(VLOOKUP(A96,[7]令和3年度契約状況調査票!$E:$AR,28,FALSE)="国所管",VLOOKUP(A96,[7]令和3年度契約状況調査票!$E:$AR,22,FALSE),""))</f>
        <v/>
      </c>
      <c r="N96" s="22" t="str">
        <f>IF(A96="","",IF(AND(P96="○",O96="分担契約/単価契約"),"単価契約"&amp;CHAR(10)&amp;"予定調達総額 "&amp;TEXT(VLOOKUP(A96,[7]令和3年度契約状況調査票!$E:$AR,16,FALSE),"#,##0円")&amp;"(B)"&amp;CHAR(10)&amp;"分担契約"&amp;CHAR(10)&amp;VLOOKUP(A96,[7]令和3年度契約状況調査票!$E:$AR,32,FALSE),IF(AND(P96="○",O96="分担契約"),"分担契約"&amp;CHAR(10)&amp;"契約総額 "&amp;TEXT(VLOOKUP(A96,[7]令和3年度契約状況調査票!$E:$AR,16,FALSE),"#,##0円")&amp;"(B)"&amp;CHAR(10)&amp;VLOOKUP(A96,[7]令和3年度契約状況調査票!$E:$AR,32,FALSE),(IF(O96="分担契約/単価契約","単価契約"&amp;CHAR(10)&amp;"予定調達総額 "&amp;TEXT(VLOOKUP(A96,[7]令和3年度契約状況調査票!$E:$AR,16,FALSE),"#,##0円")&amp;CHAR(10)&amp;"分担契約"&amp;CHAR(10)&amp;VLOOKUP(A96,[7]令和3年度契約状況調査票!$E:$AR,32,FALSE),IF(O96="分担契約","分担契約"&amp;CHAR(10)&amp;"契約総額 "&amp;TEXT(VLOOKUP(A96,[7]令和3年度契約状況調査票!$E:$AR,16,FALSE),"#,##0円")&amp;CHAR(10)&amp;VLOOKUP(A96,[7]令和3年度契約状況調査票!$E:$AR,32,FALSE),IF(O96="単価契約","単価契約"&amp;CHAR(10)&amp;"予定調達総額 "&amp;TEXT(VLOOKUP(A96,[7]令和3年度契約状況調査票!$E:$AR,16,FALSE),"#,##0円")&amp;CHAR(10)&amp;VLOOKUP(A96,[7]令和3年度契約状況調査票!$E:$AR,32,FALSE),VLOOKUP(A96,[7]令和3年度契約状況調査票!$E:$AR,32,FALSE))))))))</f>
        <v/>
      </c>
      <c r="O96" s="10" t="str">
        <f>IF(A96="","",VLOOKUP(A96,[7]令和3年度契約状況調査票!$E:$BY,53,FALSE))</f>
        <v/>
      </c>
      <c r="P96" s="10" t="str">
        <f>IF(A96="","",IF(VLOOKUP(A96,[7]令和3年度契約状況調査票!$E:$AR,14,FALSE)="他官署で調達手続きを実施のため","×",IF(VLOOKUP(A96,[7]令和3年度契約状況調査票!$E:$AR,21,FALSE)="②同種の他の契約の予定価格を類推されるおそれがあるため公表しない","×","○")))</f>
        <v/>
      </c>
    </row>
    <row r="97" spans="1:16" ht="60" customHeight="1">
      <c r="A97" s="11" t="str">
        <f>IF(MAX([7]令和3年度契約状況調査票!E96:E341)&gt;=ROW()-5,ROW()-5,"")</f>
        <v/>
      </c>
      <c r="B97" s="12" t="str">
        <f>IF(A97="","",VLOOKUP(A97,[7]令和3年度契約状況調査票!$E:$AR,5,FALSE))</f>
        <v/>
      </c>
      <c r="C97" s="13" t="str">
        <f>IF(A97="","",VLOOKUP(A97,[7]令和3年度契約状況調査票!$E:$AR,6,FALSE))</f>
        <v/>
      </c>
      <c r="D97" s="14" t="str">
        <f>IF(A97="","",VLOOKUP(A97,[7]令和3年度契約状況調査票!$E:$AR,9,FALSE))</f>
        <v/>
      </c>
      <c r="E97" s="12" t="str">
        <f>IF(A97="","",VLOOKUP(A97,[7]令和3年度契約状況調査票!$E:$AR,10,FALSE))</f>
        <v/>
      </c>
      <c r="F97" s="15" t="str">
        <f>IF(A97="","",VLOOKUP(A97,[7]令和3年度契約状況調査票!$E:$AR,11,FALSE))</f>
        <v/>
      </c>
      <c r="G97" s="16" t="str">
        <f>IF(A97="","",IF(VLOOKUP(A97,[7]令和3年度契約状況調査票!$E:$AR,12,FALSE)="②一般競争入札（総合評価方式）","一般競争入札"&amp;CHAR(10)&amp;"（総合評価方式）","一般競争入札"))</f>
        <v/>
      </c>
      <c r="H97" s="18" t="str">
        <f>IF(A97="","",IF(VLOOKUP(A97,[7]令和3年度契約状況調査票!$E:$AR,14,FALSE)="他官署で調達手続きを実施のため","他官署で調達手続きを実施のため",IF(VLOOKUP(A97,[7]令和3年度契約状況調査票!$E:$AR,21,FALSE)="②同種の他の契約の予定価格を類推されるおそれがあるため公表しない","同種の他の契約の予定価格を類推されるおそれがあるため公表しない",IF(VLOOKUP(A97,[7]令和3年度契約状況調査票!$E:$AR,21,FALSE)="－","－",IF(VLOOKUP(A97,[7]令和3年度契約状況調査票!$E:$AR,7,FALSE)&lt;&gt;"",TEXT(VLOOKUP(A97,[7]令和3年度契約状況調査票!$E:$AR,14,FALSE),"#,##0円")&amp;CHAR(10)&amp;"(A)",VLOOKUP(A97,[7]令和3年度契約状況調査票!$E:$AR,14,FALSE))))))</f>
        <v/>
      </c>
      <c r="I97" s="18" t="str">
        <f>IF(A97="","",VLOOKUP(A97,[7]令和3年度契約状況調査票!$E:$AR,15,FALSE))</f>
        <v/>
      </c>
      <c r="J97" s="19" t="str">
        <f>IF(A97="","",IF(VLOOKUP(A97,[7]令和3年度契約状況調査票!$E:$AR,14,FALSE)="他官署で調達手続きを実施のため","－",IF(VLOOKUP(A97,[7]令和3年度契約状況調査票!$E:$AR,21,FALSE)="②同種の他の契約の予定価格を類推されるおそれがあるため公表しない","－",IF(VLOOKUP(A97,[7]令和3年度契約状況調査票!$E:$AR,21,FALSE)="－","－",IF(VLOOKUP(A97,[7]令和3年度契約状況調査票!$E:$AR,7,FALSE)&lt;&gt;"",TEXT(VLOOKUP(A97,[7]令和3年度契約状況調査票!$E:$AR,17,FALSE),"#.0%")&amp;CHAR(10)&amp;"(B/A×100)",VLOOKUP(A97,[7]令和3年度契約状況調査票!$E:$AR,17,FALSE))))))</f>
        <v/>
      </c>
      <c r="K97" s="20" t="str">
        <f>IF(A97="","",IF(VLOOKUP(A97,[7]令和3年度契約状況調査票!$E:$AR,27,FALSE)="①公益社団法人","公社",IF(VLOOKUP(A97,[7]令和3年度契約状況調査票!$E:$AR,27,FALSE)="②公益財団法人","公財","")))</f>
        <v/>
      </c>
      <c r="L97" s="20" t="str">
        <f>IF(A97="","",VLOOKUP(A97,[7]令和3年度契約状況調査票!$E:$AR,28,FALSE))</f>
        <v/>
      </c>
      <c r="M97" s="21" t="str">
        <f>IF(A97="","",IF(VLOOKUP(A97,[7]令和3年度契約状況調査票!$E:$AR,28,FALSE)="国所管",VLOOKUP(A97,[7]令和3年度契約状況調査票!$E:$AR,22,FALSE),""))</f>
        <v/>
      </c>
      <c r="N97" s="22" t="str">
        <f>IF(A97="","",IF(AND(P97="○",O97="分担契約/単価契約"),"単価契約"&amp;CHAR(10)&amp;"予定調達総額 "&amp;TEXT(VLOOKUP(A97,[7]令和3年度契約状況調査票!$E:$AR,16,FALSE),"#,##0円")&amp;"(B)"&amp;CHAR(10)&amp;"分担契約"&amp;CHAR(10)&amp;VLOOKUP(A97,[7]令和3年度契約状況調査票!$E:$AR,32,FALSE),IF(AND(P97="○",O97="分担契約"),"分担契約"&amp;CHAR(10)&amp;"契約総額 "&amp;TEXT(VLOOKUP(A97,[7]令和3年度契約状況調査票!$E:$AR,16,FALSE),"#,##0円")&amp;"(B)"&amp;CHAR(10)&amp;VLOOKUP(A97,[7]令和3年度契約状況調査票!$E:$AR,32,FALSE),(IF(O97="分担契約/単価契約","単価契約"&amp;CHAR(10)&amp;"予定調達総額 "&amp;TEXT(VLOOKUP(A97,[7]令和3年度契約状況調査票!$E:$AR,16,FALSE),"#,##0円")&amp;CHAR(10)&amp;"分担契約"&amp;CHAR(10)&amp;VLOOKUP(A97,[7]令和3年度契約状況調査票!$E:$AR,32,FALSE),IF(O97="分担契約","分担契約"&amp;CHAR(10)&amp;"契約総額 "&amp;TEXT(VLOOKUP(A97,[7]令和3年度契約状況調査票!$E:$AR,16,FALSE),"#,##0円")&amp;CHAR(10)&amp;VLOOKUP(A97,[7]令和3年度契約状況調査票!$E:$AR,32,FALSE),IF(O97="単価契約","単価契約"&amp;CHAR(10)&amp;"予定調達総額 "&amp;TEXT(VLOOKUP(A97,[7]令和3年度契約状況調査票!$E:$AR,16,FALSE),"#,##0円")&amp;CHAR(10)&amp;VLOOKUP(A97,[7]令和3年度契約状況調査票!$E:$AR,32,FALSE),VLOOKUP(A97,[7]令和3年度契約状況調査票!$E:$AR,32,FALSE))))))))</f>
        <v/>
      </c>
      <c r="O97" s="10" t="str">
        <f>IF(A97="","",VLOOKUP(A97,[7]令和3年度契約状況調査票!$E:$BY,53,FALSE))</f>
        <v/>
      </c>
      <c r="P97" s="10" t="str">
        <f>IF(A97="","",IF(VLOOKUP(A97,[7]令和3年度契約状況調査票!$E:$AR,14,FALSE)="他官署で調達手続きを実施のため","×",IF(VLOOKUP(A97,[7]令和3年度契約状況調査票!$E:$AR,21,FALSE)="②同種の他の契約の予定価格を類推されるおそれがあるため公表しない","×","○")))</f>
        <v/>
      </c>
    </row>
    <row r="98" spans="1:16" ht="60" customHeight="1">
      <c r="A98" s="11" t="str">
        <f>IF(MAX([7]令和3年度契約状況調査票!E97:E342)&gt;=ROW()-5,ROW()-5,"")</f>
        <v/>
      </c>
      <c r="B98" s="12" t="str">
        <f>IF(A98="","",VLOOKUP(A98,[7]令和3年度契約状況調査票!$E:$AR,5,FALSE))</f>
        <v/>
      </c>
      <c r="C98" s="13" t="str">
        <f>IF(A98="","",VLOOKUP(A98,[7]令和3年度契約状況調査票!$E:$AR,6,FALSE))</f>
        <v/>
      </c>
      <c r="D98" s="14" t="str">
        <f>IF(A98="","",VLOOKUP(A98,[7]令和3年度契約状況調査票!$E:$AR,9,FALSE))</f>
        <v/>
      </c>
      <c r="E98" s="12" t="str">
        <f>IF(A98="","",VLOOKUP(A98,[7]令和3年度契約状況調査票!$E:$AR,10,FALSE))</f>
        <v/>
      </c>
      <c r="F98" s="15" t="str">
        <f>IF(A98="","",VLOOKUP(A98,[7]令和3年度契約状況調査票!$E:$AR,11,FALSE))</f>
        <v/>
      </c>
      <c r="G98" s="16" t="str">
        <f>IF(A98="","",IF(VLOOKUP(A98,[7]令和3年度契約状況調査票!$E:$AR,12,FALSE)="②一般競争入札（総合評価方式）","一般競争入札"&amp;CHAR(10)&amp;"（総合評価方式）","一般競争入札"))</f>
        <v/>
      </c>
      <c r="H98" s="18" t="str">
        <f>IF(A98="","",IF(VLOOKUP(A98,[7]令和3年度契約状況調査票!$E:$AR,14,FALSE)="他官署で調達手続きを実施のため","他官署で調達手続きを実施のため",IF(VLOOKUP(A98,[7]令和3年度契約状況調査票!$E:$AR,21,FALSE)="②同種の他の契約の予定価格を類推されるおそれがあるため公表しない","同種の他の契約の予定価格を類推されるおそれがあるため公表しない",IF(VLOOKUP(A98,[7]令和3年度契約状況調査票!$E:$AR,21,FALSE)="－","－",IF(VLOOKUP(A98,[7]令和3年度契約状況調査票!$E:$AR,7,FALSE)&lt;&gt;"",TEXT(VLOOKUP(A98,[7]令和3年度契約状況調査票!$E:$AR,14,FALSE),"#,##0円")&amp;CHAR(10)&amp;"(A)",VLOOKUP(A98,[7]令和3年度契約状況調査票!$E:$AR,14,FALSE))))))</f>
        <v/>
      </c>
      <c r="I98" s="18" t="str">
        <f>IF(A98="","",VLOOKUP(A98,[7]令和3年度契約状況調査票!$E:$AR,15,FALSE))</f>
        <v/>
      </c>
      <c r="J98" s="19" t="str">
        <f>IF(A98="","",IF(VLOOKUP(A98,[7]令和3年度契約状況調査票!$E:$AR,14,FALSE)="他官署で調達手続きを実施のため","－",IF(VLOOKUP(A98,[7]令和3年度契約状況調査票!$E:$AR,21,FALSE)="②同種の他の契約の予定価格を類推されるおそれがあるため公表しない","－",IF(VLOOKUP(A98,[7]令和3年度契約状況調査票!$E:$AR,21,FALSE)="－","－",IF(VLOOKUP(A98,[7]令和3年度契約状況調査票!$E:$AR,7,FALSE)&lt;&gt;"",TEXT(VLOOKUP(A98,[7]令和3年度契約状況調査票!$E:$AR,17,FALSE),"#.0%")&amp;CHAR(10)&amp;"(B/A×100)",VLOOKUP(A98,[7]令和3年度契約状況調査票!$E:$AR,17,FALSE))))))</f>
        <v/>
      </c>
      <c r="K98" s="20" t="str">
        <f>IF(A98="","",IF(VLOOKUP(A98,[7]令和3年度契約状況調査票!$E:$AR,27,FALSE)="①公益社団法人","公社",IF(VLOOKUP(A98,[7]令和3年度契約状況調査票!$E:$AR,27,FALSE)="②公益財団法人","公財","")))</f>
        <v/>
      </c>
      <c r="L98" s="20" t="str">
        <f>IF(A98="","",VLOOKUP(A98,[7]令和3年度契約状況調査票!$E:$AR,28,FALSE))</f>
        <v/>
      </c>
      <c r="M98" s="21" t="str">
        <f>IF(A98="","",IF(VLOOKUP(A98,[7]令和3年度契約状況調査票!$E:$AR,28,FALSE)="国所管",VLOOKUP(A98,[7]令和3年度契約状況調査票!$E:$AR,22,FALSE),""))</f>
        <v/>
      </c>
      <c r="N98" s="22" t="str">
        <f>IF(A98="","",IF(AND(P98="○",O98="分担契約/単価契約"),"単価契約"&amp;CHAR(10)&amp;"予定調達総額 "&amp;TEXT(VLOOKUP(A98,[7]令和3年度契約状況調査票!$E:$AR,16,FALSE),"#,##0円")&amp;"(B)"&amp;CHAR(10)&amp;"分担契約"&amp;CHAR(10)&amp;VLOOKUP(A98,[7]令和3年度契約状況調査票!$E:$AR,32,FALSE),IF(AND(P98="○",O98="分担契約"),"分担契約"&amp;CHAR(10)&amp;"契約総額 "&amp;TEXT(VLOOKUP(A98,[7]令和3年度契約状況調査票!$E:$AR,16,FALSE),"#,##0円")&amp;"(B)"&amp;CHAR(10)&amp;VLOOKUP(A98,[7]令和3年度契約状況調査票!$E:$AR,32,FALSE),(IF(O98="分担契約/単価契約","単価契約"&amp;CHAR(10)&amp;"予定調達総額 "&amp;TEXT(VLOOKUP(A98,[7]令和3年度契約状況調査票!$E:$AR,16,FALSE),"#,##0円")&amp;CHAR(10)&amp;"分担契約"&amp;CHAR(10)&amp;VLOOKUP(A98,[7]令和3年度契約状況調査票!$E:$AR,32,FALSE),IF(O98="分担契約","分担契約"&amp;CHAR(10)&amp;"契約総額 "&amp;TEXT(VLOOKUP(A98,[7]令和3年度契約状況調査票!$E:$AR,16,FALSE),"#,##0円")&amp;CHAR(10)&amp;VLOOKUP(A98,[7]令和3年度契約状況調査票!$E:$AR,32,FALSE),IF(O98="単価契約","単価契約"&amp;CHAR(10)&amp;"予定調達総額 "&amp;TEXT(VLOOKUP(A98,[7]令和3年度契約状況調査票!$E:$AR,16,FALSE),"#,##0円")&amp;CHAR(10)&amp;VLOOKUP(A98,[7]令和3年度契約状況調査票!$E:$AR,32,FALSE),VLOOKUP(A98,[7]令和3年度契約状況調査票!$E:$AR,32,FALSE))))))))</f>
        <v/>
      </c>
      <c r="O98" s="10" t="str">
        <f>IF(A98="","",VLOOKUP(A98,[7]令和3年度契約状況調査票!$E:$BY,53,FALSE))</f>
        <v/>
      </c>
      <c r="P98" s="10" t="str">
        <f>IF(A98="","",IF(VLOOKUP(A98,[7]令和3年度契約状況調査票!$E:$AR,14,FALSE)="他官署で調達手続きを実施のため","×",IF(VLOOKUP(A98,[7]令和3年度契約状況調査票!$E:$AR,21,FALSE)="②同種の他の契約の予定価格を類推されるおそれがあるため公表しない","×","○")))</f>
        <v/>
      </c>
    </row>
    <row r="99" spans="1:16" ht="60" customHeight="1">
      <c r="A99" s="11" t="str">
        <f>IF(MAX([7]令和3年度契約状況調査票!E98:E343)&gt;=ROW()-5,ROW()-5,"")</f>
        <v/>
      </c>
      <c r="B99" s="12" t="str">
        <f>IF(A99="","",VLOOKUP(A99,[7]令和3年度契約状況調査票!$E:$AR,5,FALSE))</f>
        <v/>
      </c>
      <c r="C99" s="13" t="str">
        <f>IF(A99="","",VLOOKUP(A99,[7]令和3年度契約状況調査票!$E:$AR,6,FALSE))</f>
        <v/>
      </c>
      <c r="D99" s="14" t="str">
        <f>IF(A99="","",VLOOKUP(A99,[7]令和3年度契約状況調査票!$E:$AR,9,FALSE))</f>
        <v/>
      </c>
      <c r="E99" s="12" t="str">
        <f>IF(A99="","",VLOOKUP(A99,[7]令和3年度契約状況調査票!$E:$AR,10,FALSE))</f>
        <v/>
      </c>
      <c r="F99" s="15" t="str">
        <f>IF(A99="","",VLOOKUP(A99,[7]令和3年度契約状況調査票!$E:$AR,11,FALSE))</f>
        <v/>
      </c>
      <c r="G99" s="16" t="str">
        <f>IF(A99="","",IF(VLOOKUP(A99,[7]令和3年度契約状況調査票!$E:$AR,12,FALSE)="②一般競争入札（総合評価方式）","一般競争入札"&amp;CHAR(10)&amp;"（総合評価方式）","一般競争入札"))</f>
        <v/>
      </c>
      <c r="H99" s="18" t="str">
        <f>IF(A99="","",IF(VLOOKUP(A99,[7]令和3年度契約状況調査票!$E:$AR,14,FALSE)="他官署で調達手続きを実施のため","他官署で調達手続きを実施のため",IF(VLOOKUP(A99,[7]令和3年度契約状況調査票!$E:$AR,21,FALSE)="②同種の他の契約の予定価格を類推されるおそれがあるため公表しない","同種の他の契約の予定価格を類推されるおそれがあるため公表しない",IF(VLOOKUP(A99,[7]令和3年度契約状況調査票!$E:$AR,21,FALSE)="－","－",IF(VLOOKUP(A99,[7]令和3年度契約状況調査票!$E:$AR,7,FALSE)&lt;&gt;"",TEXT(VLOOKUP(A99,[7]令和3年度契約状況調査票!$E:$AR,14,FALSE),"#,##0円")&amp;CHAR(10)&amp;"(A)",VLOOKUP(A99,[7]令和3年度契約状況調査票!$E:$AR,14,FALSE))))))</f>
        <v/>
      </c>
      <c r="I99" s="18" t="str">
        <f>IF(A99="","",VLOOKUP(A99,[7]令和3年度契約状況調査票!$E:$AR,15,FALSE))</f>
        <v/>
      </c>
      <c r="J99" s="19" t="str">
        <f>IF(A99="","",IF(VLOOKUP(A99,[7]令和3年度契約状況調査票!$E:$AR,14,FALSE)="他官署で調達手続きを実施のため","－",IF(VLOOKUP(A99,[7]令和3年度契約状況調査票!$E:$AR,21,FALSE)="②同種の他の契約の予定価格を類推されるおそれがあるため公表しない","－",IF(VLOOKUP(A99,[7]令和3年度契約状況調査票!$E:$AR,21,FALSE)="－","－",IF(VLOOKUP(A99,[7]令和3年度契約状況調査票!$E:$AR,7,FALSE)&lt;&gt;"",TEXT(VLOOKUP(A99,[7]令和3年度契約状況調査票!$E:$AR,17,FALSE),"#.0%")&amp;CHAR(10)&amp;"(B/A×100)",VLOOKUP(A99,[7]令和3年度契約状況調査票!$E:$AR,17,FALSE))))))</f>
        <v/>
      </c>
      <c r="K99" s="20" t="str">
        <f>IF(A99="","",IF(VLOOKUP(A99,[7]令和3年度契約状況調査票!$E:$AR,27,FALSE)="①公益社団法人","公社",IF(VLOOKUP(A99,[7]令和3年度契約状況調査票!$E:$AR,27,FALSE)="②公益財団法人","公財","")))</f>
        <v/>
      </c>
      <c r="L99" s="20" t="str">
        <f>IF(A99="","",VLOOKUP(A99,[7]令和3年度契約状況調査票!$E:$AR,28,FALSE))</f>
        <v/>
      </c>
      <c r="M99" s="21" t="str">
        <f>IF(A99="","",IF(VLOOKUP(A99,[7]令和3年度契約状況調査票!$E:$AR,28,FALSE)="国所管",VLOOKUP(A99,[7]令和3年度契約状況調査票!$E:$AR,22,FALSE),""))</f>
        <v/>
      </c>
      <c r="N99" s="22" t="str">
        <f>IF(A99="","",IF(AND(P99="○",O99="分担契約/単価契約"),"単価契約"&amp;CHAR(10)&amp;"予定調達総額 "&amp;TEXT(VLOOKUP(A99,[7]令和3年度契約状況調査票!$E:$AR,16,FALSE),"#,##0円")&amp;"(B)"&amp;CHAR(10)&amp;"分担契約"&amp;CHAR(10)&amp;VLOOKUP(A99,[7]令和3年度契約状況調査票!$E:$AR,32,FALSE),IF(AND(P99="○",O99="分担契約"),"分担契約"&amp;CHAR(10)&amp;"契約総額 "&amp;TEXT(VLOOKUP(A99,[7]令和3年度契約状況調査票!$E:$AR,16,FALSE),"#,##0円")&amp;"(B)"&amp;CHAR(10)&amp;VLOOKUP(A99,[7]令和3年度契約状況調査票!$E:$AR,32,FALSE),(IF(O99="分担契約/単価契約","単価契約"&amp;CHAR(10)&amp;"予定調達総額 "&amp;TEXT(VLOOKUP(A99,[7]令和3年度契約状況調査票!$E:$AR,16,FALSE),"#,##0円")&amp;CHAR(10)&amp;"分担契約"&amp;CHAR(10)&amp;VLOOKUP(A99,[7]令和3年度契約状況調査票!$E:$AR,32,FALSE),IF(O99="分担契約","分担契約"&amp;CHAR(10)&amp;"契約総額 "&amp;TEXT(VLOOKUP(A99,[7]令和3年度契約状況調査票!$E:$AR,16,FALSE),"#,##0円")&amp;CHAR(10)&amp;VLOOKUP(A99,[7]令和3年度契約状況調査票!$E:$AR,32,FALSE),IF(O99="単価契約","単価契約"&amp;CHAR(10)&amp;"予定調達総額 "&amp;TEXT(VLOOKUP(A99,[7]令和3年度契約状況調査票!$E:$AR,16,FALSE),"#,##0円")&amp;CHAR(10)&amp;VLOOKUP(A99,[7]令和3年度契約状況調査票!$E:$AR,32,FALSE),VLOOKUP(A99,[7]令和3年度契約状況調査票!$E:$AR,32,FALSE))))))))</f>
        <v/>
      </c>
      <c r="O99" s="10" t="str">
        <f>IF(A99="","",VLOOKUP(A99,[7]令和3年度契約状況調査票!$E:$BY,53,FALSE))</f>
        <v/>
      </c>
      <c r="P99" s="10" t="str">
        <f>IF(A99="","",IF(VLOOKUP(A99,[7]令和3年度契約状況調査票!$E:$AR,14,FALSE)="他官署で調達手続きを実施のため","×",IF(VLOOKUP(A99,[7]令和3年度契約状況調査票!$E:$AR,21,FALSE)="②同種の他の契約の予定価格を類推されるおそれがあるため公表しない","×","○")))</f>
        <v/>
      </c>
    </row>
    <row r="100" spans="1:16" ht="60" customHeight="1">
      <c r="A100" s="11" t="str">
        <f>IF(MAX([7]令和3年度契約状況調査票!E99:E344)&gt;=ROW()-5,ROW()-5,"")</f>
        <v/>
      </c>
      <c r="B100" s="12" t="str">
        <f>IF(A100="","",VLOOKUP(A100,[7]令和3年度契約状況調査票!$E:$AR,5,FALSE))</f>
        <v/>
      </c>
      <c r="C100" s="13" t="str">
        <f>IF(A100="","",VLOOKUP(A100,[7]令和3年度契約状況調査票!$E:$AR,6,FALSE))</f>
        <v/>
      </c>
      <c r="D100" s="14" t="str">
        <f>IF(A100="","",VLOOKUP(A100,[7]令和3年度契約状況調査票!$E:$AR,9,FALSE))</f>
        <v/>
      </c>
      <c r="E100" s="12" t="str">
        <f>IF(A100="","",VLOOKUP(A100,[7]令和3年度契約状況調査票!$E:$AR,10,FALSE))</f>
        <v/>
      </c>
      <c r="F100" s="15" t="str">
        <f>IF(A100="","",VLOOKUP(A100,[7]令和3年度契約状況調査票!$E:$AR,11,FALSE))</f>
        <v/>
      </c>
      <c r="G100" s="16" t="str">
        <f>IF(A100="","",IF(VLOOKUP(A100,[7]令和3年度契約状況調査票!$E:$AR,12,FALSE)="②一般競争入札（総合評価方式）","一般競争入札"&amp;CHAR(10)&amp;"（総合評価方式）","一般競争入札"))</f>
        <v/>
      </c>
      <c r="H100" s="18" t="str">
        <f>IF(A100="","",IF(VLOOKUP(A100,[7]令和3年度契約状況調査票!$E:$AR,14,FALSE)="他官署で調達手続きを実施のため","他官署で調達手続きを実施のため",IF(VLOOKUP(A100,[7]令和3年度契約状況調査票!$E:$AR,21,FALSE)="②同種の他の契約の予定価格を類推されるおそれがあるため公表しない","同種の他の契約の予定価格を類推されるおそれがあるため公表しない",IF(VLOOKUP(A100,[7]令和3年度契約状況調査票!$E:$AR,21,FALSE)="－","－",IF(VLOOKUP(A100,[7]令和3年度契約状況調査票!$E:$AR,7,FALSE)&lt;&gt;"",TEXT(VLOOKUP(A100,[7]令和3年度契約状況調査票!$E:$AR,14,FALSE),"#,##0円")&amp;CHAR(10)&amp;"(A)",VLOOKUP(A100,[7]令和3年度契約状況調査票!$E:$AR,14,FALSE))))))</f>
        <v/>
      </c>
      <c r="I100" s="18" t="str">
        <f>IF(A100="","",VLOOKUP(A100,[7]令和3年度契約状況調査票!$E:$AR,15,FALSE))</f>
        <v/>
      </c>
      <c r="J100" s="19" t="str">
        <f>IF(A100="","",IF(VLOOKUP(A100,[7]令和3年度契約状況調査票!$E:$AR,14,FALSE)="他官署で調達手続きを実施のため","－",IF(VLOOKUP(A100,[7]令和3年度契約状況調査票!$E:$AR,21,FALSE)="②同種の他の契約の予定価格を類推されるおそれがあるため公表しない","－",IF(VLOOKUP(A100,[7]令和3年度契約状況調査票!$E:$AR,21,FALSE)="－","－",IF(VLOOKUP(A100,[7]令和3年度契約状況調査票!$E:$AR,7,FALSE)&lt;&gt;"",TEXT(VLOOKUP(A100,[7]令和3年度契約状況調査票!$E:$AR,17,FALSE),"#.0%")&amp;CHAR(10)&amp;"(B/A×100)",VLOOKUP(A100,[7]令和3年度契約状況調査票!$E:$AR,17,FALSE))))))</f>
        <v/>
      </c>
      <c r="K100" s="20" t="str">
        <f>IF(A100="","",IF(VLOOKUP(A100,[7]令和3年度契約状況調査票!$E:$AR,27,FALSE)="①公益社団法人","公社",IF(VLOOKUP(A100,[7]令和3年度契約状況調査票!$E:$AR,27,FALSE)="②公益財団法人","公財","")))</f>
        <v/>
      </c>
      <c r="L100" s="20" t="str">
        <f>IF(A100="","",VLOOKUP(A100,[7]令和3年度契約状況調査票!$E:$AR,28,FALSE))</f>
        <v/>
      </c>
      <c r="M100" s="21" t="str">
        <f>IF(A100="","",IF(VLOOKUP(A100,[7]令和3年度契約状況調査票!$E:$AR,28,FALSE)="国所管",VLOOKUP(A100,[7]令和3年度契約状況調査票!$E:$AR,22,FALSE),""))</f>
        <v/>
      </c>
      <c r="N100" s="22" t="str">
        <f>IF(A100="","",IF(AND(P100="○",O100="分担契約/単価契約"),"単価契約"&amp;CHAR(10)&amp;"予定調達総額 "&amp;TEXT(VLOOKUP(A100,[7]令和3年度契約状況調査票!$E:$AR,16,FALSE),"#,##0円")&amp;"(B)"&amp;CHAR(10)&amp;"分担契約"&amp;CHAR(10)&amp;VLOOKUP(A100,[7]令和3年度契約状況調査票!$E:$AR,32,FALSE),IF(AND(P100="○",O100="分担契約"),"分担契約"&amp;CHAR(10)&amp;"契約総額 "&amp;TEXT(VLOOKUP(A100,[7]令和3年度契約状況調査票!$E:$AR,16,FALSE),"#,##0円")&amp;"(B)"&amp;CHAR(10)&amp;VLOOKUP(A100,[7]令和3年度契約状況調査票!$E:$AR,32,FALSE),(IF(O100="分担契約/単価契約","単価契約"&amp;CHAR(10)&amp;"予定調達総額 "&amp;TEXT(VLOOKUP(A100,[7]令和3年度契約状況調査票!$E:$AR,16,FALSE),"#,##0円")&amp;CHAR(10)&amp;"分担契約"&amp;CHAR(10)&amp;VLOOKUP(A100,[7]令和3年度契約状況調査票!$E:$AR,32,FALSE),IF(O100="分担契約","分担契約"&amp;CHAR(10)&amp;"契約総額 "&amp;TEXT(VLOOKUP(A100,[7]令和3年度契約状況調査票!$E:$AR,16,FALSE),"#,##0円")&amp;CHAR(10)&amp;VLOOKUP(A100,[7]令和3年度契約状況調査票!$E:$AR,32,FALSE),IF(O100="単価契約","単価契約"&amp;CHAR(10)&amp;"予定調達総額 "&amp;TEXT(VLOOKUP(A100,[7]令和3年度契約状況調査票!$E:$AR,16,FALSE),"#,##0円")&amp;CHAR(10)&amp;VLOOKUP(A100,[7]令和3年度契約状況調査票!$E:$AR,32,FALSE),VLOOKUP(A100,[7]令和3年度契約状況調査票!$E:$AR,32,FALSE))))))))</f>
        <v/>
      </c>
      <c r="O100" s="10" t="str">
        <f>IF(A100="","",VLOOKUP(A100,[7]令和3年度契約状況調査票!$E:$BY,53,FALSE))</f>
        <v/>
      </c>
      <c r="P100" s="10" t="str">
        <f>IF(A100="","",IF(VLOOKUP(A100,[7]令和3年度契約状況調査票!$E:$AR,14,FALSE)="他官署で調達手続きを実施のため","×",IF(VLOOKUP(A100,[7]令和3年度契約状況調査票!$E:$AR,21,FALSE)="②同種の他の契約の予定価格を類推されるおそれがあるため公表しない","×","○")))</f>
        <v/>
      </c>
    </row>
    <row r="101" spans="1:16" ht="60" customHeight="1">
      <c r="A101" s="11" t="str">
        <f>IF(MAX([7]令和3年度契約状況調査票!E100:E345)&gt;=ROW()-5,ROW()-5,"")</f>
        <v/>
      </c>
      <c r="B101" s="12" t="str">
        <f>IF(A101="","",VLOOKUP(A101,[7]令和3年度契約状況調査票!$E:$AR,5,FALSE))</f>
        <v/>
      </c>
      <c r="C101" s="13" t="str">
        <f>IF(A101="","",VLOOKUP(A101,[7]令和3年度契約状況調査票!$E:$AR,6,FALSE))</f>
        <v/>
      </c>
      <c r="D101" s="14" t="str">
        <f>IF(A101="","",VLOOKUP(A101,[7]令和3年度契約状況調査票!$E:$AR,9,FALSE))</f>
        <v/>
      </c>
      <c r="E101" s="12" t="str">
        <f>IF(A101="","",VLOOKUP(A101,[7]令和3年度契約状況調査票!$E:$AR,10,FALSE))</f>
        <v/>
      </c>
      <c r="F101" s="15" t="str">
        <f>IF(A101="","",VLOOKUP(A101,[7]令和3年度契約状況調査票!$E:$AR,11,FALSE))</f>
        <v/>
      </c>
      <c r="G101" s="16" t="str">
        <f>IF(A101="","",IF(VLOOKUP(A101,[7]令和3年度契約状況調査票!$E:$AR,12,FALSE)="②一般競争入札（総合評価方式）","一般競争入札"&amp;CHAR(10)&amp;"（総合評価方式）","一般競争入札"))</f>
        <v/>
      </c>
      <c r="H101" s="18" t="str">
        <f>IF(A101="","",IF(VLOOKUP(A101,[7]令和3年度契約状況調査票!$E:$AR,14,FALSE)="他官署で調達手続きを実施のため","他官署で調達手続きを実施のため",IF(VLOOKUP(A101,[7]令和3年度契約状況調査票!$E:$AR,21,FALSE)="②同種の他の契約の予定価格を類推されるおそれがあるため公表しない","同種の他の契約の予定価格を類推されるおそれがあるため公表しない",IF(VLOOKUP(A101,[7]令和3年度契約状況調査票!$E:$AR,21,FALSE)="－","－",IF(VLOOKUP(A101,[7]令和3年度契約状況調査票!$E:$AR,7,FALSE)&lt;&gt;"",TEXT(VLOOKUP(A101,[7]令和3年度契約状況調査票!$E:$AR,14,FALSE),"#,##0円")&amp;CHAR(10)&amp;"(A)",VLOOKUP(A101,[7]令和3年度契約状況調査票!$E:$AR,14,FALSE))))))</f>
        <v/>
      </c>
      <c r="I101" s="18" t="str">
        <f>IF(A101="","",VLOOKUP(A101,[7]令和3年度契約状況調査票!$E:$AR,15,FALSE))</f>
        <v/>
      </c>
      <c r="J101" s="19" t="str">
        <f>IF(A101="","",IF(VLOOKUP(A101,[7]令和3年度契約状況調査票!$E:$AR,14,FALSE)="他官署で調達手続きを実施のため","－",IF(VLOOKUP(A101,[7]令和3年度契約状況調査票!$E:$AR,21,FALSE)="②同種の他の契約の予定価格を類推されるおそれがあるため公表しない","－",IF(VLOOKUP(A101,[7]令和3年度契約状況調査票!$E:$AR,21,FALSE)="－","－",IF(VLOOKUP(A101,[7]令和3年度契約状況調査票!$E:$AR,7,FALSE)&lt;&gt;"",TEXT(VLOOKUP(A101,[7]令和3年度契約状況調査票!$E:$AR,17,FALSE),"#.0%")&amp;CHAR(10)&amp;"(B/A×100)",VLOOKUP(A101,[7]令和3年度契約状況調査票!$E:$AR,17,FALSE))))))</f>
        <v/>
      </c>
      <c r="K101" s="20" t="str">
        <f>IF(A101="","",IF(VLOOKUP(A101,[7]令和3年度契約状況調査票!$E:$AR,27,FALSE)="①公益社団法人","公社",IF(VLOOKUP(A101,[7]令和3年度契約状況調査票!$E:$AR,27,FALSE)="②公益財団法人","公財","")))</f>
        <v/>
      </c>
      <c r="L101" s="20" t="str">
        <f>IF(A101="","",VLOOKUP(A101,[7]令和3年度契約状況調査票!$E:$AR,28,FALSE))</f>
        <v/>
      </c>
      <c r="M101" s="21" t="str">
        <f>IF(A101="","",IF(VLOOKUP(A101,[7]令和3年度契約状況調査票!$E:$AR,28,FALSE)="国所管",VLOOKUP(A101,[7]令和3年度契約状況調査票!$E:$AR,22,FALSE),""))</f>
        <v/>
      </c>
      <c r="N101" s="22" t="str">
        <f>IF(A101="","",IF(AND(P101="○",O101="分担契約/単価契約"),"単価契約"&amp;CHAR(10)&amp;"予定調達総額 "&amp;TEXT(VLOOKUP(A101,[7]令和3年度契約状況調査票!$E:$AR,16,FALSE),"#,##0円")&amp;"(B)"&amp;CHAR(10)&amp;"分担契約"&amp;CHAR(10)&amp;VLOOKUP(A101,[7]令和3年度契約状況調査票!$E:$AR,32,FALSE),IF(AND(P101="○",O101="分担契約"),"分担契約"&amp;CHAR(10)&amp;"契約総額 "&amp;TEXT(VLOOKUP(A101,[7]令和3年度契約状況調査票!$E:$AR,16,FALSE),"#,##0円")&amp;"(B)"&amp;CHAR(10)&amp;VLOOKUP(A101,[7]令和3年度契約状況調査票!$E:$AR,32,FALSE),(IF(O101="分担契約/単価契約","単価契約"&amp;CHAR(10)&amp;"予定調達総額 "&amp;TEXT(VLOOKUP(A101,[7]令和3年度契約状況調査票!$E:$AR,16,FALSE),"#,##0円")&amp;CHAR(10)&amp;"分担契約"&amp;CHAR(10)&amp;VLOOKUP(A101,[7]令和3年度契約状況調査票!$E:$AR,32,FALSE),IF(O101="分担契約","分担契約"&amp;CHAR(10)&amp;"契約総額 "&amp;TEXT(VLOOKUP(A101,[7]令和3年度契約状況調査票!$E:$AR,16,FALSE),"#,##0円")&amp;CHAR(10)&amp;VLOOKUP(A101,[7]令和3年度契約状況調査票!$E:$AR,32,FALSE),IF(O101="単価契約","単価契約"&amp;CHAR(10)&amp;"予定調達総額 "&amp;TEXT(VLOOKUP(A101,[7]令和3年度契約状況調査票!$E:$AR,16,FALSE),"#,##0円")&amp;CHAR(10)&amp;VLOOKUP(A101,[7]令和3年度契約状況調査票!$E:$AR,32,FALSE),VLOOKUP(A101,[7]令和3年度契約状況調査票!$E:$AR,32,FALSE))))))))</f>
        <v/>
      </c>
      <c r="O101" s="10" t="str">
        <f>IF(A101="","",VLOOKUP(A101,[7]令和3年度契約状況調査票!$E:$BY,53,FALSE))</f>
        <v/>
      </c>
      <c r="P101" s="10" t="str">
        <f>IF(A101="","",IF(VLOOKUP(A101,[7]令和3年度契約状況調査票!$E:$AR,14,FALSE)="他官署で調達手続きを実施のため","×",IF(VLOOKUP(A101,[7]令和3年度契約状況調査票!$E:$AR,21,FALSE)="②同種の他の契約の予定価格を類推されるおそれがあるため公表しない","×","○")))</f>
        <v/>
      </c>
    </row>
    <row r="102" spans="1:16" ht="60" customHeight="1">
      <c r="A102" s="11" t="str">
        <f>IF(MAX([7]令和3年度契約状況調査票!E101:E346)&gt;=ROW()-5,ROW()-5,"")</f>
        <v/>
      </c>
      <c r="B102" s="12" t="str">
        <f>IF(A102="","",VLOOKUP(A102,[7]令和3年度契約状況調査票!$E:$AR,5,FALSE))</f>
        <v/>
      </c>
      <c r="C102" s="13" t="str">
        <f>IF(A102="","",VLOOKUP(A102,[7]令和3年度契約状況調査票!$E:$AR,6,FALSE))</f>
        <v/>
      </c>
      <c r="D102" s="14" t="str">
        <f>IF(A102="","",VLOOKUP(A102,[7]令和3年度契約状況調査票!$E:$AR,9,FALSE))</f>
        <v/>
      </c>
      <c r="E102" s="12" t="str">
        <f>IF(A102="","",VLOOKUP(A102,[7]令和3年度契約状況調査票!$E:$AR,10,FALSE))</f>
        <v/>
      </c>
      <c r="F102" s="15" t="str">
        <f>IF(A102="","",VLOOKUP(A102,[7]令和3年度契約状況調査票!$E:$AR,11,FALSE))</f>
        <v/>
      </c>
      <c r="G102" s="16" t="str">
        <f>IF(A102="","",IF(VLOOKUP(A102,[7]令和3年度契約状況調査票!$E:$AR,12,FALSE)="②一般競争入札（総合評価方式）","一般競争入札"&amp;CHAR(10)&amp;"（総合評価方式）","一般競争入札"))</f>
        <v/>
      </c>
      <c r="H102" s="18" t="str">
        <f>IF(A102="","",IF(VLOOKUP(A102,[7]令和3年度契約状況調査票!$E:$AR,14,FALSE)="他官署で調達手続きを実施のため","他官署で調達手続きを実施のため",IF(VLOOKUP(A102,[7]令和3年度契約状況調査票!$E:$AR,21,FALSE)="②同種の他の契約の予定価格を類推されるおそれがあるため公表しない","同種の他の契約の予定価格を類推されるおそれがあるため公表しない",IF(VLOOKUP(A102,[7]令和3年度契約状況調査票!$E:$AR,21,FALSE)="－","－",IF(VLOOKUP(A102,[7]令和3年度契約状況調査票!$E:$AR,7,FALSE)&lt;&gt;"",TEXT(VLOOKUP(A102,[7]令和3年度契約状況調査票!$E:$AR,14,FALSE),"#,##0円")&amp;CHAR(10)&amp;"(A)",VLOOKUP(A102,[7]令和3年度契約状況調査票!$E:$AR,14,FALSE))))))</f>
        <v/>
      </c>
      <c r="I102" s="18" t="str">
        <f>IF(A102="","",VLOOKUP(A102,[7]令和3年度契約状況調査票!$E:$AR,15,FALSE))</f>
        <v/>
      </c>
      <c r="J102" s="19" t="str">
        <f>IF(A102="","",IF(VLOOKUP(A102,[7]令和3年度契約状況調査票!$E:$AR,14,FALSE)="他官署で調達手続きを実施のため","－",IF(VLOOKUP(A102,[7]令和3年度契約状況調査票!$E:$AR,21,FALSE)="②同種の他の契約の予定価格を類推されるおそれがあるため公表しない","－",IF(VLOOKUP(A102,[7]令和3年度契約状況調査票!$E:$AR,21,FALSE)="－","－",IF(VLOOKUP(A102,[7]令和3年度契約状況調査票!$E:$AR,7,FALSE)&lt;&gt;"",TEXT(VLOOKUP(A102,[7]令和3年度契約状況調査票!$E:$AR,17,FALSE),"#.0%")&amp;CHAR(10)&amp;"(B/A×100)",VLOOKUP(A102,[7]令和3年度契約状況調査票!$E:$AR,17,FALSE))))))</f>
        <v/>
      </c>
      <c r="K102" s="20" t="str">
        <f>IF(A102="","",IF(VLOOKUP(A102,[7]令和3年度契約状況調査票!$E:$AR,27,FALSE)="①公益社団法人","公社",IF(VLOOKUP(A102,[7]令和3年度契約状況調査票!$E:$AR,27,FALSE)="②公益財団法人","公財","")))</f>
        <v/>
      </c>
      <c r="L102" s="20" t="str">
        <f>IF(A102="","",VLOOKUP(A102,[7]令和3年度契約状況調査票!$E:$AR,28,FALSE))</f>
        <v/>
      </c>
      <c r="M102" s="21" t="str">
        <f>IF(A102="","",IF(VLOOKUP(A102,[7]令和3年度契約状況調査票!$E:$AR,28,FALSE)="国所管",VLOOKUP(A102,[7]令和3年度契約状況調査票!$E:$AR,22,FALSE),""))</f>
        <v/>
      </c>
      <c r="N102" s="22" t="str">
        <f>IF(A102="","",IF(AND(P102="○",O102="分担契約/単価契約"),"単価契約"&amp;CHAR(10)&amp;"予定調達総額 "&amp;TEXT(VLOOKUP(A102,[7]令和3年度契約状況調査票!$E:$AR,16,FALSE),"#,##0円")&amp;"(B)"&amp;CHAR(10)&amp;"分担契約"&amp;CHAR(10)&amp;VLOOKUP(A102,[7]令和3年度契約状況調査票!$E:$AR,32,FALSE),IF(AND(P102="○",O102="分担契約"),"分担契約"&amp;CHAR(10)&amp;"契約総額 "&amp;TEXT(VLOOKUP(A102,[7]令和3年度契約状況調査票!$E:$AR,16,FALSE),"#,##0円")&amp;"(B)"&amp;CHAR(10)&amp;VLOOKUP(A102,[7]令和3年度契約状況調査票!$E:$AR,32,FALSE),(IF(O102="分担契約/単価契約","単価契約"&amp;CHAR(10)&amp;"予定調達総額 "&amp;TEXT(VLOOKUP(A102,[7]令和3年度契約状況調査票!$E:$AR,16,FALSE),"#,##0円")&amp;CHAR(10)&amp;"分担契約"&amp;CHAR(10)&amp;VLOOKUP(A102,[7]令和3年度契約状況調査票!$E:$AR,32,FALSE),IF(O102="分担契約","分担契約"&amp;CHAR(10)&amp;"契約総額 "&amp;TEXT(VLOOKUP(A102,[7]令和3年度契約状況調査票!$E:$AR,16,FALSE),"#,##0円")&amp;CHAR(10)&amp;VLOOKUP(A102,[7]令和3年度契約状況調査票!$E:$AR,32,FALSE),IF(O102="単価契約","単価契約"&amp;CHAR(10)&amp;"予定調達総額 "&amp;TEXT(VLOOKUP(A102,[7]令和3年度契約状況調査票!$E:$AR,16,FALSE),"#,##0円")&amp;CHAR(10)&amp;VLOOKUP(A102,[7]令和3年度契約状況調査票!$E:$AR,32,FALSE),VLOOKUP(A102,[7]令和3年度契約状況調査票!$E:$AR,32,FALSE))))))))</f>
        <v/>
      </c>
      <c r="O102" s="10" t="str">
        <f>IF(A102="","",VLOOKUP(A102,[7]令和3年度契約状況調査票!$E:$BY,53,FALSE))</f>
        <v/>
      </c>
      <c r="P102" s="10" t="str">
        <f>IF(A102="","",IF(VLOOKUP(A102,[7]令和3年度契約状況調査票!$E:$AR,14,FALSE)="他官署で調達手続きを実施のため","×",IF(VLOOKUP(A102,[7]令和3年度契約状況調査票!$E:$AR,21,FALSE)="②同種の他の契約の予定価格を類推されるおそれがあるため公表しない","×","○")))</f>
        <v/>
      </c>
    </row>
    <row r="103" spans="1:16" ht="60" customHeight="1">
      <c r="A103" s="11" t="str">
        <f>IF(MAX([7]令和3年度契約状況調査票!E102:E347)&gt;=ROW()-5,ROW()-5,"")</f>
        <v/>
      </c>
      <c r="B103" s="12" t="str">
        <f>IF(A103="","",VLOOKUP(A103,[7]令和3年度契約状況調査票!$E:$AR,5,FALSE))</f>
        <v/>
      </c>
      <c r="C103" s="13" t="str">
        <f>IF(A103="","",VLOOKUP(A103,[7]令和3年度契約状況調査票!$E:$AR,6,FALSE))</f>
        <v/>
      </c>
      <c r="D103" s="14" t="str">
        <f>IF(A103="","",VLOOKUP(A103,[7]令和3年度契約状況調査票!$E:$AR,9,FALSE))</f>
        <v/>
      </c>
      <c r="E103" s="12" t="str">
        <f>IF(A103="","",VLOOKUP(A103,[7]令和3年度契約状況調査票!$E:$AR,10,FALSE))</f>
        <v/>
      </c>
      <c r="F103" s="15" t="str">
        <f>IF(A103="","",VLOOKUP(A103,[7]令和3年度契約状況調査票!$E:$AR,11,FALSE))</f>
        <v/>
      </c>
      <c r="G103" s="16" t="str">
        <f>IF(A103="","",IF(VLOOKUP(A103,[7]令和3年度契約状況調査票!$E:$AR,12,FALSE)="②一般競争入札（総合評価方式）","一般競争入札"&amp;CHAR(10)&amp;"（総合評価方式）","一般競争入札"))</f>
        <v/>
      </c>
      <c r="H103" s="18" t="str">
        <f>IF(A103="","",IF(VLOOKUP(A103,[7]令和3年度契約状況調査票!$E:$AR,14,FALSE)="他官署で調達手続きを実施のため","他官署で調達手続きを実施のため",IF(VLOOKUP(A103,[7]令和3年度契約状況調査票!$E:$AR,21,FALSE)="②同種の他の契約の予定価格を類推されるおそれがあるため公表しない","同種の他の契約の予定価格を類推されるおそれがあるため公表しない",IF(VLOOKUP(A103,[7]令和3年度契約状況調査票!$E:$AR,21,FALSE)="－","－",IF(VLOOKUP(A103,[7]令和3年度契約状況調査票!$E:$AR,7,FALSE)&lt;&gt;"",TEXT(VLOOKUP(A103,[7]令和3年度契約状況調査票!$E:$AR,14,FALSE),"#,##0円")&amp;CHAR(10)&amp;"(A)",VLOOKUP(A103,[7]令和3年度契約状況調査票!$E:$AR,14,FALSE))))))</f>
        <v/>
      </c>
      <c r="I103" s="18" t="str">
        <f>IF(A103="","",VLOOKUP(A103,[7]令和3年度契約状況調査票!$E:$AR,15,FALSE))</f>
        <v/>
      </c>
      <c r="J103" s="19" t="str">
        <f>IF(A103="","",IF(VLOOKUP(A103,[7]令和3年度契約状況調査票!$E:$AR,14,FALSE)="他官署で調達手続きを実施のため","－",IF(VLOOKUP(A103,[7]令和3年度契約状況調査票!$E:$AR,21,FALSE)="②同種の他の契約の予定価格を類推されるおそれがあるため公表しない","－",IF(VLOOKUP(A103,[7]令和3年度契約状況調査票!$E:$AR,21,FALSE)="－","－",IF(VLOOKUP(A103,[7]令和3年度契約状況調査票!$E:$AR,7,FALSE)&lt;&gt;"",TEXT(VLOOKUP(A103,[7]令和3年度契約状況調査票!$E:$AR,17,FALSE),"#.0%")&amp;CHAR(10)&amp;"(B/A×100)",VLOOKUP(A103,[7]令和3年度契約状況調査票!$E:$AR,17,FALSE))))))</f>
        <v/>
      </c>
      <c r="K103" s="20" t="str">
        <f>IF(A103="","",IF(VLOOKUP(A103,[7]令和3年度契約状況調査票!$E:$AR,27,FALSE)="①公益社団法人","公社",IF(VLOOKUP(A103,[7]令和3年度契約状況調査票!$E:$AR,27,FALSE)="②公益財団法人","公財","")))</f>
        <v/>
      </c>
      <c r="L103" s="20" t="str">
        <f>IF(A103="","",VLOOKUP(A103,[7]令和3年度契約状況調査票!$E:$AR,28,FALSE))</f>
        <v/>
      </c>
      <c r="M103" s="21" t="str">
        <f>IF(A103="","",IF(VLOOKUP(A103,[7]令和3年度契約状況調査票!$E:$AR,28,FALSE)="国所管",VLOOKUP(A103,[7]令和3年度契約状況調査票!$E:$AR,22,FALSE),""))</f>
        <v/>
      </c>
      <c r="N103" s="22" t="str">
        <f>IF(A103="","",IF(AND(P103="○",O103="分担契約/単価契約"),"単価契約"&amp;CHAR(10)&amp;"予定調達総額 "&amp;TEXT(VLOOKUP(A103,[7]令和3年度契約状況調査票!$E:$AR,16,FALSE),"#,##0円")&amp;"(B)"&amp;CHAR(10)&amp;"分担契約"&amp;CHAR(10)&amp;VLOOKUP(A103,[7]令和3年度契約状況調査票!$E:$AR,32,FALSE),IF(AND(P103="○",O103="分担契約"),"分担契約"&amp;CHAR(10)&amp;"契約総額 "&amp;TEXT(VLOOKUP(A103,[7]令和3年度契約状況調査票!$E:$AR,16,FALSE),"#,##0円")&amp;"(B)"&amp;CHAR(10)&amp;VLOOKUP(A103,[7]令和3年度契約状況調査票!$E:$AR,32,FALSE),(IF(O103="分担契約/単価契約","単価契約"&amp;CHAR(10)&amp;"予定調達総額 "&amp;TEXT(VLOOKUP(A103,[7]令和3年度契約状況調査票!$E:$AR,16,FALSE),"#,##0円")&amp;CHAR(10)&amp;"分担契約"&amp;CHAR(10)&amp;VLOOKUP(A103,[7]令和3年度契約状況調査票!$E:$AR,32,FALSE),IF(O103="分担契約","分担契約"&amp;CHAR(10)&amp;"契約総額 "&amp;TEXT(VLOOKUP(A103,[7]令和3年度契約状況調査票!$E:$AR,16,FALSE),"#,##0円")&amp;CHAR(10)&amp;VLOOKUP(A103,[7]令和3年度契約状況調査票!$E:$AR,32,FALSE),IF(O103="単価契約","単価契約"&amp;CHAR(10)&amp;"予定調達総額 "&amp;TEXT(VLOOKUP(A103,[7]令和3年度契約状況調査票!$E:$AR,16,FALSE),"#,##0円")&amp;CHAR(10)&amp;VLOOKUP(A103,[7]令和3年度契約状況調査票!$E:$AR,32,FALSE),VLOOKUP(A103,[7]令和3年度契約状況調査票!$E:$AR,32,FALSE))))))))</f>
        <v/>
      </c>
      <c r="O103" s="10" t="str">
        <f>IF(A103="","",VLOOKUP(A103,[7]令和3年度契約状況調査票!$E:$BY,53,FALSE))</f>
        <v/>
      </c>
      <c r="P103" s="10" t="str">
        <f>IF(A103="","",IF(VLOOKUP(A103,[7]令和3年度契約状況調査票!$E:$AR,14,FALSE)="他官署で調達手続きを実施のため","×",IF(VLOOKUP(A103,[7]令和3年度契約状況調査票!$E:$AR,21,FALSE)="②同種の他の契約の予定価格を類推されるおそれがあるため公表しない","×","○")))</f>
        <v/>
      </c>
    </row>
    <row r="104" spans="1:16" ht="60" customHeight="1">
      <c r="A104" s="11" t="str">
        <f>IF(MAX([7]令和3年度契約状況調査票!E103:E348)&gt;=ROW()-5,ROW()-5,"")</f>
        <v/>
      </c>
      <c r="B104" s="12" t="str">
        <f>IF(A104="","",VLOOKUP(A104,[7]令和3年度契約状況調査票!$E:$AR,5,FALSE))</f>
        <v/>
      </c>
      <c r="C104" s="13" t="str">
        <f>IF(A104="","",VLOOKUP(A104,[7]令和3年度契約状況調査票!$E:$AR,6,FALSE))</f>
        <v/>
      </c>
      <c r="D104" s="14" t="str">
        <f>IF(A104="","",VLOOKUP(A104,[7]令和3年度契約状況調査票!$E:$AR,9,FALSE))</f>
        <v/>
      </c>
      <c r="E104" s="12" t="str">
        <f>IF(A104="","",VLOOKUP(A104,[7]令和3年度契約状況調査票!$E:$AR,10,FALSE))</f>
        <v/>
      </c>
      <c r="F104" s="15" t="str">
        <f>IF(A104="","",VLOOKUP(A104,[7]令和3年度契約状況調査票!$E:$AR,11,FALSE))</f>
        <v/>
      </c>
      <c r="G104" s="16" t="str">
        <f>IF(A104="","",IF(VLOOKUP(A104,[7]令和3年度契約状況調査票!$E:$AR,12,FALSE)="②一般競争入札（総合評価方式）","一般競争入札"&amp;CHAR(10)&amp;"（総合評価方式）","一般競争入札"))</f>
        <v/>
      </c>
      <c r="H104" s="18" t="str">
        <f>IF(A104="","",IF(VLOOKUP(A104,[7]令和3年度契約状況調査票!$E:$AR,14,FALSE)="他官署で調達手続きを実施のため","他官署で調達手続きを実施のため",IF(VLOOKUP(A104,[7]令和3年度契約状況調査票!$E:$AR,21,FALSE)="②同種の他の契約の予定価格を類推されるおそれがあるため公表しない","同種の他の契約の予定価格を類推されるおそれがあるため公表しない",IF(VLOOKUP(A104,[7]令和3年度契約状況調査票!$E:$AR,21,FALSE)="－","－",IF(VLOOKUP(A104,[7]令和3年度契約状況調査票!$E:$AR,7,FALSE)&lt;&gt;"",TEXT(VLOOKUP(A104,[7]令和3年度契約状況調査票!$E:$AR,14,FALSE),"#,##0円")&amp;CHAR(10)&amp;"(A)",VLOOKUP(A104,[7]令和3年度契約状況調査票!$E:$AR,14,FALSE))))))</f>
        <v/>
      </c>
      <c r="I104" s="18" t="str">
        <f>IF(A104="","",VLOOKUP(A104,[7]令和3年度契約状況調査票!$E:$AR,15,FALSE))</f>
        <v/>
      </c>
      <c r="J104" s="19" t="str">
        <f>IF(A104="","",IF(VLOOKUP(A104,[7]令和3年度契約状況調査票!$E:$AR,14,FALSE)="他官署で調達手続きを実施のため","－",IF(VLOOKUP(A104,[7]令和3年度契約状況調査票!$E:$AR,21,FALSE)="②同種の他の契約の予定価格を類推されるおそれがあるため公表しない","－",IF(VLOOKUP(A104,[7]令和3年度契約状況調査票!$E:$AR,21,FALSE)="－","－",IF(VLOOKUP(A104,[7]令和3年度契約状況調査票!$E:$AR,7,FALSE)&lt;&gt;"",TEXT(VLOOKUP(A104,[7]令和3年度契約状況調査票!$E:$AR,17,FALSE),"#.0%")&amp;CHAR(10)&amp;"(B/A×100)",VLOOKUP(A104,[7]令和3年度契約状況調査票!$E:$AR,17,FALSE))))))</f>
        <v/>
      </c>
      <c r="K104" s="20" t="str">
        <f>IF(A104="","",IF(VLOOKUP(A104,[7]令和3年度契約状況調査票!$E:$AR,27,FALSE)="①公益社団法人","公社",IF(VLOOKUP(A104,[7]令和3年度契約状況調査票!$E:$AR,27,FALSE)="②公益財団法人","公財","")))</f>
        <v/>
      </c>
      <c r="L104" s="20" t="str">
        <f>IF(A104="","",VLOOKUP(A104,[7]令和3年度契約状況調査票!$E:$AR,28,FALSE))</f>
        <v/>
      </c>
      <c r="M104" s="21" t="str">
        <f>IF(A104="","",IF(VLOOKUP(A104,[7]令和3年度契約状況調査票!$E:$AR,28,FALSE)="国所管",VLOOKUP(A104,[7]令和3年度契約状況調査票!$E:$AR,22,FALSE),""))</f>
        <v/>
      </c>
      <c r="N104" s="22" t="str">
        <f>IF(A104="","",IF(AND(P104="○",O104="分担契約/単価契約"),"単価契約"&amp;CHAR(10)&amp;"予定調達総額 "&amp;TEXT(VLOOKUP(A104,[7]令和3年度契約状況調査票!$E:$AR,16,FALSE),"#,##0円")&amp;"(B)"&amp;CHAR(10)&amp;"分担契約"&amp;CHAR(10)&amp;VLOOKUP(A104,[7]令和3年度契約状況調査票!$E:$AR,32,FALSE),IF(AND(P104="○",O104="分担契約"),"分担契約"&amp;CHAR(10)&amp;"契約総額 "&amp;TEXT(VLOOKUP(A104,[7]令和3年度契約状況調査票!$E:$AR,16,FALSE),"#,##0円")&amp;"(B)"&amp;CHAR(10)&amp;VLOOKUP(A104,[7]令和3年度契約状況調査票!$E:$AR,32,FALSE),(IF(O104="分担契約/単価契約","単価契約"&amp;CHAR(10)&amp;"予定調達総額 "&amp;TEXT(VLOOKUP(A104,[7]令和3年度契約状況調査票!$E:$AR,16,FALSE),"#,##0円")&amp;CHAR(10)&amp;"分担契約"&amp;CHAR(10)&amp;VLOOKUP(A104,[7]令和3年度契約状況調査票!$E:$AR,32,FALSE),IF(O104="分担契約","分担契約"&amp;CHAR(10)&amp;"契約総額 "&amp;TEXT(VLOOKUP(A104,[7]令和3年度契約状況調査票!$E:$AR,16,FALSE),"#,##0円")&amp;CHAR(10)&amp;VLOOKUP(A104,[7]令和3年度契約状況調査票!$E:$AR,32,FALSE),IF(O104="単価契約","単価契約"&amp;CHAR(10)&amp;"予定調達総額 "&amp;TEXT(VLOOKUP(A104,[7]令和3年度契約状況調査票!$E:$AR,16,FALSE),"#,##0円")&amp;CHAR(10)&amp;VLOOKUP(A104,[7]令和3年度契約状況調査票!$E:$AR,32,FALSE),VLOOKUP(A104,[7]令和3年度契約状況調査票!$E:$AR,32,FALSE))))))))</f>
        <v/>
      </c>
      <c r="O104" s="10" t="str">
        <f>IF(A104="","",VLOOKUP(A104,[7]令和3年度契約状況調査票!$E:$BY,53,FALSE))</f>
        <v/>
      </c>
      <c r="P104" s="10" t="str">
        <f>IF(A104="","",IF(VLOOKUP(A104,[7]令和3年度契約状況調査票!$E:$AR,14,FALSE)="他官署で調達手続きを実施のため","×",IF(VLOOKUP(A104,[7]令和3年度契約状況調査票!$E:$AR,21,FALSE)="②同種の他の契約の予定価格を類推されるおそれがあるため公表しない","×","○")))</f>
        <v/>
      </c>
    </row>
    <row r="105" spans="1:16" ht="60" customHeight="1">
      <c r="A105" s="11" t="str">
        <f>IF(MAX([7]令和3年度契約状況調査票!E104:E349)&gt;=ROW()-5,ROW()-5,"")</f>
        <v/>
      </c>
      <c r="B105" s="12" t="str">
        <f>IF(A105="","",VLOOKUP(A105,[7]令和3年度契約状況調査票!$E:$AR,5,FALSE))</f>
        <v/>
      </c>
      <c r="C105" s="13" t="str">
        <f>IF(A105="","",VLOOKUP(A105,[7]令和3年度契約状況調査票!$E:$AR,6,FALSE))</f>
        <v/>
      </c>
      <c r="D105" s="14" t="str">
        <f>IF(A105="","",VLOOKUP(A105,[7]令和3年度契約状況調査票!$E:$AR,9,FALSE))</f>
        <v/>
      </c>
      <c r="E105" s="12" t="str">
        <f>IF(A105="","",VLOOKUP(A105,[7]令和3年度契約状況調査票!$E:$AR,10,FALSE))</f>
        <v/>
      </c>
      <c r="F105" s="15" t="str">
        <f>IF(A105="","",VLOOKUP(A105,[7]令和3年度契約状況調査票!$E:$AR,11,FALSE))</f>
        <v/>
      </c>
      <c r="G105" s="16" t="str">
        <f>IF(A105="","",IF(VLOOKUP(A105,[7]令和3年度契約状況調査票!$E:$AR,12,FALSE)="②一般競争入札（総合評価方式）","一般競争入札"&amp;CHAR(10)&amp;"（総合評価方式）","一般競争入札"))</f>
        <v/>
      </c>
      <c r="H105" s="18" t="str">
        <f>IF(A105="","",IF(VLOOKUP(A105,[7]令和3年度契約状況調査票!$E:$AR,14,FALSE)="他官署で調達手続きを実施のため","他官署で調達手続きを実施のため",IF(VLOOKUP(A105,[7]令和3年度契約状況調査票!$E:$AR,21,FALSE)="②同種の他の契約の予定価格を類推されるおそれがあるため公表しない","同種の他の契約の予定価格を類推されるおそれがあるため公表しない",IF(VLOOKUP(A105,[7]令和3年度契約状況調査票!$E:$AR,21,FALSE)="－","－",IF(VLOOKUP(A105,[7]令和3年度契約状況調査票!$E:$AR,7,FALSE)&lt;&gt;"",TEXT(VLOOKUP(A105,[7]令和3年度契約状況調査票!$E:$AR,14,FALSE),"#,##0円")&amp;CHAR(10)&amp;"(A)",VLOOKUP(A105,[7]令和3年度契約状況調査票!$E:$AR,14,FALSE))))))</f>
        <v/>
      </c>
      <c r="I105" s="18" t="str">
        <f>IF(A105="","",VLOOKUP(A105,[7]令和3年度契約状況調査票!$E:$AR,15,FALSE))</f>
        <v/>
      </c>
      <c r="J105" s="19" t="str">
        <f>IF(A105="","",IF(VLOOKUP(A105,[7]令和3年度契約状況調査票!$E:$AR,14,FALSE)="他官署で調達手続きを実施のため","－",IF(VLOOKUP(A105,[7]令和3年度契約状況調査票!$E:$AR,21,FALSE)="②同種の他の契約の予定価格を類推されるおそれがあるため公表しない","－",IF(VLOOKUP(A105,[7]令和3年度契約状況調査票!$E:$AR,21,FALSE)="－","－",IF(VLOOKUP(A105,[7]令和3年度契約状況調査票!$E:$AR,7,FALSE)&lt;&gt;"",TEXT(VLOOKUP(A105,[7]令和3年度契約状況調査票!$E:$AR,17,FALSE),"#.0%")&amp;CHAR(10)&amp;"(B/A×100)",VLOOKUP(A105,[7]令和3年度契約状況調査票!$E:$AR,17,FALSE))))))</f>
        <v/>
      </c>
      <c r="K105" s="20" t="str">
        <f>IF(A105="","",IF(VLOOKUP(A105,[7]令和3年度契約状況調査票!$E:$AR,27,FALSE)="①公益社団法人","公社",IF(VLOOKUP(A105,[7]令和3年度契約状況調査票!$E:$AR,27,FALSE)="②公益財団法人","公財","")))</f>
        <v/>
      </c>
      <c r="L105" s="20" t="str">
        <f>IF(A105="","",VLOOKUP(A105,[7]令和3年度契約状況調査票!$E:$AR,28,FALSE))</f>
        <v/>
      </c>
      <c r="M105" s="21" t="str">
        <f>IF(A105="","",IF(VLOOKUP(A105,[7]令和3年度契約状況調査票!$E:$AR,28,FALSE)="国所管",VLOOKUP(A105,[7]令和3年度契約状況調査票!$E:$AR,22,FALSE),""))</f>
        <v/>
      </c>
      <c r="N105" s="22" t="str">
        <f>IF(A105="","",IF(AND(P105="○",O105="分担契約/単価契約"),"単価契約"&amp;CHAR(10)&amp;"予定調達総額 "&amp;TEXT(VLOOKUP(A105,[7]令和3年度契約状況調査票!$E:$AR,16,FALSE),"#,##0円")&amp;"(B)"&amp;CHAR(10)&amp;"分担契約"&amp;CHAR(10)&amp;VLOOKUP(A105,[7]令和3年度契約状況調査票!$E:$AR,32,FALSE),IF(AND(P105="○",O105="分担契約"),"分担契約"&amp;CHAR(10)&amp;"契約総額 "&amp;TEXT(VLOOKUP(A105,[7]令和3年度契約状況調査票!$E:$AR,16,FALSE),"#,##0円")&amp;"(B)"&amp;CHAR(10)&amp;VLOOKUP(A105,[7]令和3年度契約状況調査票!$E:$AR,32,FALSE),(IF(O105="分担契約/単価契約","単価契約"&amp;CHAR(10)&amp;"予定調達総額 "&amp;TEXT(VLOOKUP(A105,[7]令和3年度契約状況調査票!$E:$AR,16,FALSE),"#,##0円")&amp;CHAR(10)&amp;"分担契約"&amp;CHAR(10)&amp;VLOOKUP(A105,[7]令和3年度契約状況調査票!$E:$AR,32,FALSE),IF(O105="分担契約","分担契約"&amp;CHAR(10)&amp;"契約総額 "&amp;TEXT(VLOOKUP(A105,[7]令和3年度契約状況調査票!$E:$AR,16,FALSE),"#,##0円")&amp;CHAR(10)&amp;VLOOKUP(A105,[7]令和3年度契約状況調査票!$E:$AR,32,FALSE),IF(O105="単価契約","単価契約"&amp;CHAR(10)&amp;"予定調達総額 "&amp;TEXT(VLOOKUP(A105,[7]令和3年度契約状況調査票!$E:$AR,16,FALSE),"#,##0円")&amp;CHAR(10)&amp;VLOOKUP(A105,[7]令和3年度契約状況調査票!$E:$AR,32,FALSE),VLOOKUP(A105,[7]令和3年度契約状況調査票!$E:$AR,32,FALSE))))))))</f>
        <v/>
      </c>
      <c r="O105" s="10" t="str">
        <f>IF(A105="","",VLOOKUP(A105,[7]令和3年度契約状況調査票!$E:$BY,53,FALSE))</f>
        <v/>
      </c>
      <c r="P105" s="10" t="str">
        <f>IF(A105="","",IF(VLOOKUP(A105,[7]令和3年度契約状況調査票!$E:$AR,14,FALSE)="他官署で調達手続きを実施のため","×",IF(VLOOKUP(A105,[7]令和3年度契約状況調査票!$E:$AR,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dataValidation operator="greaterThanOrEqual" allowBlank="1" showInputMessage="1" showErrorMessage="1" errorTitle="注意" error="プルダウンメニューから選択して下さい_x000a_" sqref="G6:G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k030903</vt:lpstr>
      <vt:lpstr>'k030903'!Print_Area</vt:lpstr>
      <vt:lpstr>'k030903'!Print_Titles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中越</dc:creator>
  <cp:lastModifiedBy>会計課　中越</cp:lastModifiedBy>
  <cp:lastPrinted>2021-10-04T06:20:38Z</cp:lastPrinted>
  <dcterms:created xsi:type="dcterms:W3CDTF">2021-10-01T07:41:44Z</dcterms:created>
  <dcterms:modified xsi:type="dcterms:W3CDTF">2021-10-04T06:21:00Z</dcterms:modified>
</cp:coreProperties>
</file>