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（1）" sheetId="1" r:id="rId1"/>
    <sheet name="（2）" sheetId="2" r:id="rId2"/>
    <sheet name="(3)その１" sheetId="3" r:id="rId3"/>
    <sheet name="(3)その２" sheetId="4" r:id="rId4"/>
    <sheet name="(3)その３" sheetId="5" r:id="rId5"/>
    <sheet name="(4) " sheetId="6" r:id="rId6"/>
  </sheets>
  <definedNames>
    <definedName name="_xlnm.Print_Area" localSheetId="0">'（1）'!$A$1:$K$31</definedName>
    <definedName name="_xlnm.Print_Area" localSheetId="4">'(3)その３'!$A$1:$M$54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<sst xmlns="http://schemas.openxmlformats.org/spreadsheetml/2006/main" count="521" uniqueCount="225">
  <si>
    <t>(1)　課税状況</t>
  </si>
  <si>
    <t>個人事業者</t>
  </si>
  <si>
    <t>件</t>
  </si>
  <si>
    <t>一般申告及び処理</t>
  </si>
  <si>
    <t>簡易申告及び処理</t>
  </si>
  <si>
    <t>還付申告及び処理</t>
  </si>
  <si>
    <t>差引計</t>
  </si>
  <si>
    <t>加算税</t>
  </si>
  <si>
    <t>区　　　　　分</t>
  </si>
  <si>
    <t>法　　人</t>
  </si>
  <si>
    <t>合　　計</t>
  </si>
  <si>
    <t>数</t>
  </si>
  <si>
    <t>現</t>
  </si>
  <si>
    <t>年</t>
  </si>
  <si>
    <t>分</t>
  </si>
  <si>
    <t>既</t>
  </si>
  <si>
    <t>往</t>
  </si>
  <si>
    <t>申告及び処理による</t>
  </si>
  <si>
    <t>増差税額のあるもの</t>
  </si>
  <si>
    <t>減差税額のあるもの</t>
  </si>
  <si>
    <t>納税申告計</t>
  </si>
  <si>
    <t>税</t>
  </si>
  <si>
    <t>額</t>
  </si>
  <si>
    <t>千円</t>
  </si>
  <si>
    <t>課税事業者届出書</t>
  </si>
  <si>
    <t>課税事業者</t>
  </si>
  <si>
    <t>選択届出書</t>
  </si>
  <si>
    <t>新設法人に該当する</t>
  </si>
  <si>
    <t>旨の届出書</t>
  </si>
  <si>
    <t>合　　　計</t>
  </si>
  <si>
    <t>　　　　は含まない。</t>
  </si>
  <si>
    <t>（3）　税務署別課税状況（その1）個人事業者</t>
  </si>
  <si>
    <t>県</t>
  </si>
  <si>
    <t>署　　名</t>
  </si>
  <si>
    <t>納　　　　税　　　申　　　　告</t>
  </si>
  <si>
    <t>還　付　申　告</t>
  </si>
  <si>
    <t>申告件数</t>
  </si>
  <si>
    <t>署</t>
  </si>
  <si>
    <t>一　般　申　告</t>
  </si>
  <si>
    <t>簡　易　申　告</t>
  </si>
  <si>
    <t>小　　計</t>
  </si>
  <si>
    <t>名</t>
  </si>
  <si>
    <t>件　数</t>
  </si>
  <si>
    <t>税　額</t>
  </si>
  <si>
    <t>合　計</t>
  </si>
  <si>
    <t>件　</t>
  </si>
  <si>
    <t>門司</t>
  </si>
  <si>
    <t>門</t>
  </si>
  <si>
    <t>若松</t>
  </si>
  <si>
    <t>若</t>
  </si>
  <si>
    <t>小倉</t>
  </si>
  <si>
    <t>小</t>
  </si>
  <si>
    <t>八幡</t>
  </si>
  <si>
    <t>八</t>
  </si>
  <si>
    <t>博多</t>
  </si>
  <si>
    <t>博</t>
  </si>
  <si>
    <t>福</t>
  </si>
  <si>
    <t>香椎</t>
  </si>
  <si>
    <t>香</t>
  </si>
  <si>
    <t>福岡</t>
  </si>
  <si>
    <t>西福岡</t>
  </si>
  <si>
    <t>西</t>
  </si>
  <si>
    <t>大牟田</t>
  </si>
  <si>
    <t>牟</t>
  </si>
  <si>
    <t>久留米</t>
  </si>
  <si>
    <t>久</t>
  </si>
  <si>
    <t>直方</t>
  </si>
  <si>
    <t>直</t>
  </si>
  <si>
    <t>岡</t>
  </si>
  <si>
    <t>飯塚</t>
  </si>
  <si>
    <t>飯</t>
  </si>
  <si>
    <t>田川</t>
  </si>
  <si>
    <t>田</t>
  </si>
  <si>
    <t>甘木</t>
  </si>
  <si>
    <t>甘</t>
  </si>
  <si>
    <t>八女</t>
  </si>
  <si>
    <t>女</t>
  </si>
  <si>
    <t>大川</t>
  </si>
  <si>
    <t>大</t>
  </si>
  <si>
    <t>行橋</t>
  </si>
  <si>
    <t>行</t>
  </si>
  <si>
    <t>筑紫</t>
  </si>
  <si>
    <t>筑</t>
  </si>
  <si>
    <t>福岡県計</t>
  </si>
  <si>
    <t>計</t>
  </si>
  <si>
    <t>北九州市計</t>
  </si>
  <si>
    <t>北</t>
  </si>
  <si>
    <t>福岡市計</t>
  </si>
  <si>
    <t>佐賀</t>
  </si>
  <si>
    <t>賀</t>
  </si>
  <si>
    <t>佐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</si>
  <si>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</si>
  <si>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</si>
  <si>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</si>
  <si>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</si>
  <si>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</si>
  <si>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</si>
  <si>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</si>
  <si>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</si>
  <si>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佐賀県計</t>
  </si>
  <si>
    <t>長崎</t>
  </si>
  <si>
    <t>長</t>
  </si>
  <si>
    <t>佐世保</t>
  </si>
  <si>
    <t>島原</t>
  </si>
  <si>
    <t>島</t>
  </si>
  <si>
    <t>諫早</t>
  </si>
  <si>
    <t>諫</t>
  </si>
  <si>
    <t>崎</t>
  </si>
  <si>
    <t>福江</t>
  </si>
  <si>
    <t>江</t>
  </si>
  <si>
    <t>平戸</t>
  </si>
  <si>
    <t>平</t>
  </si>
  <si>
    <t>壱岐</t>
  </si>
  <si>
    <t>壱</t>
  </si>
  <si>
    <t>厳原</t>
  </si>
  <si>
    <t>厳</t>
  </si>
  <si>
    <t>長崎県計</t>
  </si>
  <si>
    <t>合計</t>
  </si>
  <si>
    <t>（3）　税務署別課税状況（その2）法人</t>
  </si>
  <si>
    <t>県</t>
  </si>
  <si>
    <t>署名</t>
  </si>
  <si>
    <t>還付申告</t>
  </si>
  <si>
    <t>申告件数</t>
  </si>
  <si>
    <t>署</t>
  </si>
  <si>
    <t>一般申告</t>
  </si>
  <si>
    <t>簡易申告</t>
  </si>
  <si>
    <t>小計</t>
  </si>
  <si>
    <t>名</t>
  </si>
  <si>
    <t>件数</t>
  </si>
  <si>
    <t>税額</t>
  </si>
  <si>
    <t>合計</t>
  </si>
  <si>
    <t>件</t>
  </si>
  <si>
    <t>千円</t>
  </si>
  <si>
    <t xml:space="preserve"> </t>
  </si>
  <si>
    <t>門司</t>
  </si>
  <si>
    <t>若松</t>
  </si>
  <si>
    <t>福</t>
  </si>
  <si>
    <t>小倉</t>
  </si>
  <si>
    <t>八幡</t>
  </si>
  <si>
    <t>博多</t>
  </si>
  <si>
    <t>香椎</t>
  </si>
  <si>
    <t>福岡</t>
  </si>
  <si>
    <t>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</si>
  <si>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</si>
  <si>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</si>
  <si>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</si>
  <si>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</si>
  <si>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</si>
  <si>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</si>
  <si>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</si>
  <si>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</si>
  <si>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</si>
  <si>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</si>
  <si>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</si>
  <si>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計</t>
  </si>
  <si>
    <t>北九州市計</t>
  </si>
  <si>
    <t>北</t>
  </si>
  <si>
    <t>福岡市計</t>
  </si>
  <si>
    <t>佐</t>
  </si>
  <si>
    <t>佐賀</t>
  </si>
  <si>
    <t>賀</t>
  </si>
  <si>
    <t>唐津</t>
  </si>
  <si>
    <t>唐</t>
  </si>
  <si>
    <t>鳥栖</t>
  </si>
  <si>
    <t>鳥</t>
  </si>
  <si>
    <t>伊万里</t>
  </si>
  <si>
    <t>伊</t>
  </si>
  <si>
    <t>武雄</t>
  </si>
  <si>
    <t>武</t>
  </si>
  <si>
    <t>長崎</t>
  </si>
  <si>
    <t>長</t>
  </si>
  <si>
    <t>佐世保</t>
  </si>
  <si>
    <t>島原</t>
  </si>
  <si>
    <t>島</t>
  </si>
  <si>
    <t>諫早</t>
  </si>
  <si>
    <t>諫</t>
  </si>
  <si>
    <t>崎</t>
  </si>
  <si>
    <t>福江</t>
  </si>
  <si>
    <t>江</t>
  </si>
  <si>
    <t>平戸</t>
  </si>
  <si>
    <t>平</t>
  </si>
  <si>
    <t>壱岐</t>
  </si>
  <si>
    <t>壱</t>
  </si>
  <si>
    <t>厳原</t>
  </si>
  <si>
    <t>厳</t>
  </si>
  <si>
    <t>課税事業者
届出</t>
  </si>
  <si>
    <t>課税事業者
選択届出</t>
  </si>
  <si>
    <t>小計</t>
  </si>
  <si>
    <t>福岡県</t>
  </si>
  <si>
    <t>小</t>
  </si>
  <si>
    <t>博</t>
  </si>
  <si>
    <t>行</t>
  </si>
  <si>
    <t>福岡県計</t>
  </si>
  <si>
    <t>北九州市計</t>
  </si>
  <si>
    <t>福岡市計</t>
  </si>
  <si>
    <t>佐賀県</t>
  </si>
  <si>
    <t>武</t>
  </si>
  <si>
    <t>長崎県</t>
  </si>
  <si>
    <t>佐</t>
  </si>
  <si>
    <t>厳</t>
  </si>
  <si>
    <t>福岡県計</t>
  </si>
  <si>
    <t>佐賀県計</t>
  </si>
  <si>
    <t>長崎県計</t>
  </si>
  <si>
    <t>法                       人</t>
  </si>
  <si>
    <t>合                       計</t>
  </si>
  <si>
    <t>個    人    事    業    者</t>
  </si>
  <si>
    <t>署    名</t>
  </si>
  <si>
    <t>県 名</t>
  </si>
  <si>
    <t>新設法人に該当する旨の届出</t>
  </si>
  <si>
    <t>署 名</t>
  </si>
  <si>
    <t>課税事業者
届出</t>
  </si>
  <si>
    <t>（4）税務署別課税事業者等届出書提出件数</t>
  </si>
  <si>
    <t>実</t>
  </si>
  <si>
    <t>関連表：7（1）課税状況</t>
  </si>
  <si>
    <t>関連表：7(２)課税事業者等届出件数</t>
  </si>
  <si>
    <t>納税申告</t>
  </si>
  <si>
    <t>（3）　税務署別課税状況（その3）合計</t>
  </si>
  <si>
    <t>（2）　課税事業者等届出件数</t>
  </si>
  <si>
    <t>(注)　「納税義務者でなくなった旨の届出書」又は「課税事業者選択不適用届出書」を提出した者は含まない。</t>
  </si>
  <si>
    <t>調査時点：平成17年3月31日</t>
  </si>
  <si>
    <t xml:space="preserve">調査期間等：
</t>
  </si>
  <si>
    <t xml:space="preserve"> 「現年分」は、平成16年４月１日から平成17年３月31日までに終了した課税期間について、平成17年６月30日現在の申告（国・地方公共団体等については平成17年９月30日までの申告を含む。）又は処理（更正、決定等）による課税実績を「申告書及び決議書」に基づいて作成した。
 「既往年分」は、平成16年３月31日以前に終了した課税期間について、平成16年７月１日から平成17年６月30日までの間の申告（平成16年７月１日から同年９月30日までの間の国・地方公共団体等に係る申告を除く。）及び処理（更正、決定等）による課税事積を「申告書及び決議書」に基づいて作成した。</t>
  </si>
  <si>
    <t>（注）1 　税関分は含まない。</t>
  </si>
  <si>
    <t>　　　2 　「件数｣欄の｢差引計｣行の｢実｣は、実件数である。</t>
  </si>
  <si>
    <t>（注）　「納税義務者でなくなった旨の届出書」又は「課税事業者選択不適用届出書」を提出した者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</si>
</sst>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2" fillId="0" borderId="0" xfId="0" applyFont="1" applyAlignment="1">
      <alignment/>
    </xf>
    <xf numFmtId="176" fontId="2" fillId="0" borderId="1" xfId="0" applyNumberFormat="1" applyFont="1" applyBorder="1" applyAlignment="1">
      <alignment/>
    </xf>
    <xf numFmtId="176" fontId="2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 horizontal="right" vertical="top"/>
    </xf>
    <xf numFmtId="176" fontId="2" fillId="0" borderId="4" xfId="0" applyNumberFormat="1" applyFont="1" applyBorder="1" applyAlignment="1">
      <alignment/>
    </xf>
    <xf numFmtId="176" fontId="2" fillId="0" borderId="0" xfId="0" applyNumberFormat="1" applyFont="1" applyBorder="1" applyAlignment="1">
      <alignment horizontal="center" vertical="center" textRotation="255"/>
    </xf>
    <xf numFmtId="176" fontId="2" fillId="0" borderId="5" xfId="0" applyNumberFormat="1" applyFont="1" applyBorder="1" applyAlignment="1">
      <alignment horizontal="distributed"/>
    </xf>
    <xf numFmtId="176" fontId="2" fillId="0" borderId="6" xfId="0" applyNumberFormat="1" applyFont="1" applyBorder="1" applyAlignment="1">
      <alignment horizontal="center"/>
    </xf>
    <xf numFmtId="176" fontId="5" fillId="0" borderId="5" xfId="0" applyNumberFormat="1" applyFont="1" applyBorder="1" applyAlignment="1">
      <alignment horizontal="distributed"/>
    </xf>
    <xf numFmtId="176" fontId="5" fillId="0" borderId="6" xfId="0" applyNumberFormat="1" applyFont="1" applyBorder="1" applyAlignment="1">
      <alignment horizontal="center"/>
    </xf>
    <xf numFmtId="176" fontId="2" fillId="0" borderId="7" xfId="0" applyNumberFormat="1" applyFont="1" applyBorder="1" applyAlignment="1">
      <alignment/>
    </xf>
    <xf numFmtId="176" fontId="6" fillId="0" borderId="8" xfId="0" applyNumberFormat="1" applyFont="1" applyBorder="1" applyAlignment="1">
      <alignment horizontal="distributed"/>
    </xf>
    <xf numFmtId="176" fontId="6" fillId="0" borderId="9" xfId="0" applyNumberFormat="1" applyFont="1" applyBorder="1" applyAlignment="1">
      <alignment horizont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10" xfId="0" applyNumberFormat="1" applyFont="1" applyFill="1" applyBorder="1" applyAlignment="1">
      <alignment horizontal="distributed" vertical="center" wrapText="1"/>
    </xf>
    <xf numFmtId="176" fontId="3" fillId="2" borderId="10" xfId="0" applyNumberFormat="1" applyFont="1" applyFill="1" applyBorder="1" applyAlignment="1">
      <alignment horizontal="distributed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right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0" borderId="2" xfId="0" applyFont="1" applyBorder="1" applyAlignment="1">
      <alignment/>
    </xf>
    <xf numFmtId="0" fontId="4" fillId="0" borderId="0" xfId="0" applyFont="1" applyBorder="1" applyAlignment="1">
      <alignment horizontal="right" wrapText="1"/>
    </xf>
    <xf numFmtId="0" fontId="4" fillId="0" borderId="11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0" fontId="2" fillId="0" borderId="5" xfId="0" applyFont="1" applyBorder="1" applyAlignment="1">
      <alignment horizontal="distributed" vertical="distributed"/>
    </xf>
    <xf numFmtId="0" fontId="5" fillId="0" borderId="0" xfId="0" applyFont="1" applyAlignment="1">
      <alignment/>
    </xf>
    <xf numFmtId="0" fontId="5" fillId="0" borderId="5" xfId="0" applyFont="1" applyBorder="1" applyAlignment="1">
      <alignment horizontal="distributed" vertical="distributed"/>
    </xf>
    <xf numFmtId="0" fontId="5" fillId="0" borderId="7" xfId="0" applyFont="1" applyBorder="1" applyAlignment="1">
      <alignment/>
    </xf>
    <xf numFmtId="0" fontId="6" fillId="0" borderId="8" xfId="0" applyFont="1" applyBorder="1" applyAlignment="1">
      <alignment horizontal="distributed" vertical="distributed"/>
    </xf>
    <xf numFmtId="38" fontId="6" fillId="0" borderId="7" xfId="16" applyFont="1" applyBorder="1" applyAlignment="1">
      <alignment/>
    </xf>
    <xf numFmtId="38" fontId="6" fillId="0" borderId="12" xfId="16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2" borderId="13" xfId="0" applyFont="1" applyFill="1" applyBorder="1" applyAlignment="1">
      <alignment horizontal="distributed" vertical="center"/>
    </xf>
    <xf numFmtId="0" fontId="2" fillId="2" borderId="6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5" fillId="0" borderId="5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distributed" vertical="top"/>
    </xf>
    <xf numFmtId="0" fontId="2" fillId="0" borderId="2" xfId="0" applyFont="1" applyBorder="1" applyAlignment="1">
      <alignment horizontal="distributed" vertical="top"/>
    </xf>
    <xf numFmtId="0" fontId="2" fillId="0" borderId="4" xfId="0" applyFont="1" applyBorder="1" applyAlignment="1">
      <alignment horizontal="distributed" vertical="top"/>
    </xf>
    <xf numFmtId="0" fontId="2" fillId="0" borderId="0" xfId="0" applyFont="1" applyAlignment="1">
      <alignment vertical="top"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3" fontId="2" fillId="0" borderId="0" xfId="16" applyNumberFormat="1" applyFont="1" applyBorder="1" applyAlignment="1">
      <alignment horizontal="right"/>
    </xf>
    <xf numFmtId="3" fontId="2" fillId="0" borderId="11" xfId="16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5" xfId="16" applyNumberFormat="1" applyFont="1" applyBorder="1" applyAlignment="1">
      <alignment horizontal="right"/>
    </xf>
    <xf numFmtId="3" fontId="5" fillId="0" borderId="5" xfId="16" applyNumberFormat="1" applyFont="1" applyBorder="1" applyAlignment="1">
      <alignment horizontal="right"/>
    </xf>
    <xf numFmtId="3" fontId="6" fillId="0" borderId="7" xfId="16" applyNumberFormat="1" applyFont="1" applyBorder="1" applyAlignment="1">
      <alignment horizontal="right"/>
    </xf>
    <xf numFmtId="3" fontId="6" fillId="0" borderId="12" xfId="16" applyNumberFormat="1" applyFont="1" applyBorder="1" applyAlignment="1">
      <alignment horizontal="right"/>
    </xf>
    <xf numFmtId="3" fontId="6" fillId="0" borderId="8" xfId="16" applyNumberFormat="1" applyFont="1" applyBorder="1" applyAlignment="1">
      <alignment horizontal="right"/>
    </xf>
    <xf numFmtId="3" fontId="6" fillId="0" borderId="12" xfId="0" applyNumberFormat="1" applyFont="1" applyBorder="1" applyAlignment="1">
      <alignment/>
    </xf>
    <xf numFmtId="176" fontId="6" fillId="0" borderId="0" xfId="0" applyNumberFormat="1" applyFont="1" applyBorder="1" applyAlignment="1">
      <alignment horizontal="right" vertical="center"/>
    </xf>
    <xf numFmtId="3" fontId="6" fillId="0" borderId="12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8" fillId="2" borderId="14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0" fontId="8" fillId="0" borderId="0" xfId="0" applyFont="1" applyAlignment="1">
      <alignment horizontal="distributed" vertical="distributed"/>
    </xf>
    <xf numFmtId="0" fontId="8" fillId="0" borderId="6" xfId="0" applyFont="1" applyBorder="1" applyAlignment="1">
      <alignment horizontal="distributed" vertical="distributed"/>
    </xf>
    <xf numFmtId="38" fontId="8" fillId="0" borderId="5" xfId="16" applyFont="1" applyBorder="1" applyAlignment="1">
      <alignment/>
    </xf>
    <xf numFmtId="38" fontId="8" fillId="0" borderId="6" xfId="16" applyFont="1" applyBorder="1" applyAlignment="1">
      <alignment/>
    </xf>
    <xf numFmtId="38" fontId="8" fillId="0" borderId="5" xfId="16" applyFont="1" applyBorder="1" applyAlignment="1">
      <alignment horizontal="right"/>
    </xf>
    <xf numFmtId="38" fontId="8" fillId="0" borderId="6" xfId="16" applyFont="1" applyBorder="1" applyAlignment="1">
      <alignment horizontal="right"/>
    </xf>
    <xf numFmtId="38" fontId="8" fillId="0" borderId="0" xfId="16" applyFont="1" applyBorder="1" applyAlignment="1">
      <alignment/>
    </xf>
    <xf numFmtId="38" fontId="8" fillId="0" borderId="6" xfId="16" applyFont="1" applyBorder="1" applyAlignment="1">
      <alignment horizontal="right" vertical="center"/>
    </xf>
    <xf numFmtId="38" fontId="8" fillId="0" borderId="0" xfId="16" applyFont="1" applyBorder="1" applyAlignment="1">
      <alignment horizontal="right"/>
    </xf>
    <xf numFmtId="0" fontId="8" fillId="0" borderId="8" xfId="0" applyFont="1" applyBorder="1" applyAlignment="1">
      <alignment/>
    </xf>
    <xf numFmtId="0" fontId="8" fillId="0" borderId="7" xfId="0" applyFont="1" applyBorder="1" applyAlignment="1">
      <alignment/>
    </xf>
    <xf numFmtId="0" fontId="8" fillId="0" borderId="7" xfId="0" applyFont="1" applyBorder="1" applyAlignment="1">
      <alignment horizontal="distributed" vertical="distributed"/>
    </xf>
    <xf numFmtId="0" fontId="8" fillId="0" borderId="9" xfId="0" applyFont="1" applyBorder="1" applyAlignment="1">
      <alignment horizontal="distributed" vertical="distributed"/>
    </xf>
    <xf numFmtId="38" fontId="8" fillId="0" borderId="9" xfId="16" applyFont="1" applyBorder="1" applyAlignment="1">
      <alignment/>
    </xf>
    <xf numFmtId="38" fontId="8" fillId="0" borderId="9" xfId="16" applyFont="1" applyBorder="1" applyAlignment="1">
      <alignment horizontal="right"/>
    </xf>
    <xf numFmtId="38" fontId="7" fillId="0" borderId="5" xfId="16" applyFont="1" applyBorder="1" applyAlignment="1">
      <alignment horizontal="right" vertical="center"/>
    </xf>
    <xf numFmtId="38" fontId="7" fillId="0" borderId="6" xfId="16" applyFont="1" applyBorder="1" applyAlignment="1">
      <alignment horizontal="right" vertical="center"/>
    </xf>
    <xf numFmtId="38" fontId="7" fillId="0" borderId="0" xfId="16" applyFont="1" applyBorder="1" applyAlignment="1">
      <alignment horizontal="right" vertical="center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distributed" vertical="center"/>
    </xf>
    <xf numFmtId="0" fontId="8" fillId="0" borderId="0" xfId="0" applyFont="1" applyFill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distributed" vertical="center"/>
    </xf>
    <xf numFmtId="0" fontId="7" fillId="2" borderId="7" xfId="0" applyFont="1" applyFill="1" applyBorder="1" applyAlignment="1">
      <alignment horizontal="distributed" vertical="center"/>
    </xf>
    <xf numFmtId="0" fontId="7" fillId="2" borderId="8" xfId="0" applyFont="1" applyFill="1" applyBorder="1" applyAlignment="1">
      <alignment horizontal="distributed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7" fillId="2" borderId="4" xfId="0" applyFont="1" applyFill="1" applyBorder="1" applyAlignment="1">
      <alignment horizontal="distributed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distributed" vertical="center"/>
    </xf>
    <xf numFmtId="38" fontId="2" fillId="0" borderId="17" xfId="16" applyFont="1" applyBorder="1" applyAlignment="1">
      <alignment horizontal="right" vertical="center"/>
    </xf>
    <xf numFmtId="38" fontId="2" fillId="0" borderId="18" xfId="16" applyFont="1" applyBorder="1" applyAlignment="1">
      <alignment horizontal="right" vertical="center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7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2" borderId="20" xfId="0" applyFont="1" applyFill="1" applyBorder="1" applyAlignment="1">
      <alignment horizontal="distributed" vertical="center"/>
    </xf>
    <xf numFmtId="0" fontId="2" fillId="2" borderId="21" xfId="0" applyFont="1" applyFill="1" applyBorder="1" applyAlignment="1">
      <alignment horizontal="distributed" vertical="center"/>
    </xf>
    <xf numFmtId="0" fontId="2" fillId="2" borderId="5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176" fontId="2" fillId="2" borderId="10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 textRotation="255"/>
    </xf>
    <xf numFmtId="176" fontId="2" fillId="2" borderId="9" xfId="0" applyNumberFormat="1" applyFont="1" applyFill="1" applyBorder="1" applyAlignment="1">
      <alignment horizontal="center" vertical="center" textRotation="255"/>
    </xf>
    <xf numFmtId="176" fontId="2" fillId="0" borderId="0" xfId="0" applyNumberFormat="1" applyFont="1" applyBorder="1" applyAlignment="1">
      <alignment horizontal="center" vertical="center" textRotation="255"/>
    </xf>
    <xf numFmtId="176" fontId="2" fillId="2" borderId="1" xfId="0" applyNumberFormat="1" applyFont="1" applyFill="1" applyBorder="1" applyAlignment="1">
      <alignment horizontal="center" vertical="center" textRotation="255"/>
    </xf>
    <xf numFmtId="176" fontId="2" fillId="2" borderId="2" xfId="0" applyNumberFormat="1" applyFont="1" applyFill="1" applyBorder="1" applyAlignment="1">
      <alignment horizontal="center" vertical="center" textRotation="255"/>
    </xf>
    <xf numFmtId="176" fontId="2" fillId="2" borderId="7" xfId="0" applyNumberFormat="1" applyFont="1" applyFill="1" applyBorder="1" applyAlignment="1">
      <alignment horizontal="center" vertical="center" textRotation="255"/>
    </xf>
    <xf numFmtId="176" fontId="2" fillId="2" borderId="8" xfId="0" applyNumberFormat="1" applyFont="1" applyFill="1" applyBorder="1" applyAlignment="1">
      <alignment horizontal="center" vertical="center" textRotation="255"/>
    </xf>
    <xf numFmtId="38" fontId="9" fillId="0" borderId="5" xfId="16" applyFont="1" applyBorder="1" applyAlignment="1">
      <alignment/>
    </xf>
    <xf numFmtId="38" fontId="9" fillId="0" borderId="5" xfId="16" applyFont="1" applyBorder="1" applyAlignment="1">
      <alignment horizontal="right" vertical="center"/>
    </xf>
    <xf numFmtId="38" fontId="9" fillId="0" borderId="5" xfId="16" applyFont="1" applyBorder="1" applyAlignment="1">
      <alignment horizontal="right"/>
    </xf>
    <xf numFmtId="38" fontId="9" fillId="0" borderId="8" xfId="16" applyFont="1" applyBorder="1" applyAlignment="1">
      <alignment/>
    </xf>
    <xf numFmtId="38" fontId="9" fillId="0" borderId="8" xfId="16" applyFont="1" applyBorder="1" applyAlignment="1">
      <alignment horizontal="right"/>
    </xf>
    <xf numFmtId="38" fontId="9" fillId="0" borderId="0" xfId="16" applyFont="1" applyBorder="1" applyAlignment="1">
      <alignment/>
    </xf>
    <xf numFmtId="38" fontId="9" fillId="0" borderId="0" xfId="16" applyFont="1" applyBorder="1" applyAlignment="1">
      <alignment horizontal="right" vertical="center"/>
    </xf>
    <xf numFmtId="38" fontId="9" fillId="0" borderId="0" xfId="16" applyFont="1" applyBorder="1" applyAlignment="1">
      <alignment horizontal="right"/>
    </xf>
    <xf numFmtId="38" fontId="9" fillId="0" borderId="7" xfId="16" applyFont="1" applyBorder="1" applyAlignment="1">
      <alignment/>
    </xf>
    <xf numFmtId="38" fontId="8" fillId="0" borderId="11" xfId="16" applyFont="1" applyBorder="1" applyAlignment="1">
      <alignment/>
    </xf>
    <xf numFmtId="0" fontId="8" fillId="0" borderId="11" xfId="0" applyFont="1" applyBorder="1" applyAlignment="1">
      <alignment/>
    </xf>
    <xf numFmtId="38" fontId="6" fillId="0" borderId="0" xfId="16" applyFont="1" applyBorder="1" applyAlignment="1">
      <alignment/>
    </xf>
    <xf numFmtId="38" fontId="6" fillId="0" borderId="11" xfId="16" applyFont="1" applyBorder="1" applyAlignment="1">
      <alignment/>
    </xf>
    <xf numFmtId="0" fontId="6" fillId="0" borderId="11" xfId="0" applyFont="1" applyBorder="1" applyAlignment="1">
      <alignment/>
    </xf>
    <xf numFmtId="176" fontId="8" fillId="0" borderId="5" xfId="0" applyNumberFormat="1" applyFont="1" applyBorder="1" applyAlignment="1">
      <alignment/>
    </xf>
    <xf numFmtId="38" fontId="6" fillId="0" borderId="5" xfId="16" applyFont="1" applyBorder="1" applyAlignment="1">
      <alignment/>
    </xf>
    <xf numFmtId="3" fontId="6" fillId="0" borderId="5" xfId="0" applyNumberFormat="1" applyFont="1" applyBorder="1" applyAlignment="1">
      <alignment/>
    </xf>
    <xf numFmtId="177" fontId="8" fillId="0" borderId="11" xfId="0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177" fontId="8" fillId="0" borderId="11" xfId="16" applyNumberFormat="1" applyFont="1" applyBorder="1" applyAlignment="1">
      <alignment/>
    </xf>
    <xf numFmtId="177" fontId="8" fillId="0" borderId="5" xfId="16" applyNumberFormat="1" applyFont="1" applyBorder="1" applyAlignment="1">
      <alignment/>
    </xf>
    <xf numFmtId="38" fontId="8" fillId="0" borderId="11" xfId="16" applyFont="1" applyBorder="1" applyAlignment="1">
      <alignment horizontal="right"/>
    </xf>
    <xf numFmtId="0" fontId="8" fillId="0" borderId="11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38" fontId="6" fillId="0" borderId="5" xfId="16" applyFont="1" applyBorder="1" applyAlignment="1">
      <alignment horizontal="right"/>
    </xf>
    <xf numFmtId="178" fontId="8" fillId="0" borderId="0" xfId="16" applyNumberFormat="1" applyFont="1" applyBorder="1" applyAlignment="1">
      <alignment horizontal="right"/>
    </xf>
    <xf numFmtId="178" fontId="8" fillId="0" borderId="11" xfId="0" applyNumberFormat="1" applyFont="1" applyBorder="1" applyAlignment="1">
      <alignment horizontal="right"/>
    </xf>
    <xf numFmtId="178" fontId="8" fillId="0" borderId="5" xfId="0" applyNumberFormat="1" applyFont="1" applyBorder="1" applyAlignment="1">
      <alignment horizontal="right"/>
    </xf>
    <xf numFmtId="3" fontId="8" fillId="0" borderId="0" xfId="16" applyNumberFormat="1" applyFont="1" applyBorder="1" applyAlignment="1">
      <alignment horizontal="right"/>
    </xf>
    <xf numFmtId="3" fontId="8" fillId="0" borderId="11" xfId="16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5" xfId="16" applyNumberFormat="1" applyFont="1" applyBorder="1" applyAlignment="1">
      <alignment horizontal="right"/>
    </xf>
    <xf numFmtId="3" fontId="8" fillId="0" borderId="5" xfId="0" applyNumberFormat="1" applyFont="1" applyBorder="1" applyAlignment="1">
      <alignment horizontal="right"/>
    </xf>
    <xf numFmtId="178" fontId="8" fillId="0" borderId="11" xfId="16" applyNumberFormat="1" applyFont="1" applyBorder="1" applyAlignment="1">
      <alignment horizontal="right"/>
    </xf>
    <xf numFmtId="38" fontId="6" fillId="0" borderId="11" xfId="16" applyFont="1" applyBorder="1" applyAlignment="1">
      <alignment horizontal="right"/>
    </xf>
    <xf numFmtId="3" fontId="6" fillId="0" borderId="11" xfId="16" applyNumberFormat="1" applyFont="1" applyBorder="1" applyAlignment="1">
      <alignment horizontal="right"/>
    </xf>
    <xf numFmtId="3" fontId="6" fillId="0" borderId="0" xfId="16" applyNumberFormat="1" applyFont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4</xdr:row>
      <xdr:rowOff>66675</xdr:rowOff>
    </xdr:from>
    <xdr:to>
      <xdr:col>2</xdr:col>
      <xdr:colOff>161925</xdr:colOff>
      <xdr:row>7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742950" y="771525"/>
          <a:ext cx="666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9</xdr:row>
      <xdr:rowOff>66675</xdr:rowOff>
    </xdr:from>
    <xdr:to>
      <xdr:col>2</xdr:col>
      <xdr:colOff>152400</xdr:colOff>
      <xdr:row>12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723900" y="1857375"/>
          <a:ext cx="7620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38100</xdr:rowOff>
    </xdr:from>
    <xdr:to>
      <xdr:col>2</xdr:col>
      <xdr:colOff>152400</xdr:colOff>
      <xdr:row>19</xdr:row>
      <xdr:rowOff>133350</xdr:rowOff>
    </xdr:to>
    <xdr:sp>
      <xdr:nvSpPr>
        <xdr:cNvPr id="3" name="AutoShape 4"/>
        <xdr:cNvSpPr>
          <a:spLocks/>
        </xdr:cNvSpPr>
      </xdr:nvSpPr>
      <xdr:spPr>
        <a:xfrm>
          <a:off x="723900" y="3638550"/>
          <a:ext cx="7620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21</xdr:row>
      <xdr:rowOff>47625</xdr:rowOff>
    </xdr:from>
    <xdr:to>
      <xdr:col>2</xdr:col>
      <xdr:colOff>152400</xdr:colOff>
      <xdr:row>24</xdr:row>
      <xdr:rowOff>114300</xdr:rowOff>
    </xdr:to>
    <xdr:sp>
      <xdr:nvSpPr>
        <xdr:cNvPr id="4" name="AutoShape 5"/>
        <xdr:cNvSpPr>
          <a:spLocks/>
        </xdr:cNvSpPr>
      </xdr:nvSpPr>
      <xdr:spPr>
        <a:xfrm>
          <a:off x="723900" y="4791075"/>
          <a:ext cx="76200" cy="923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40</xdr:row>
      <xdr:rowOff>66675</xdr:rowOff>
    </xdr:from>
    <xdr:to>
      <xdr:col>1</xdr:col>
      <xdr:colOff>171450</xdr:colOff>
      <xdr:row>50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5750" y="7258050"/>
          <a:ext cx="76200" cy="1847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47625</xdr:rowOff>
    </xdr:from>
    <xdr:to>
      <xdr:col>1</xdr:col>
      <xdr:colOff>180975</xdr:colOff>
      <xdr:row>38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5791200"/>
          <a:ext cx="10477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76200</xdr:rowOff>
    </xdr:from>
    <xdr:to>
      <xdr:col>1</xdr:col>
      <xdr:colOff>152400</xdr:colOff>
      <xdr:row>30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66700" y="933450"/>
          <a:ext cx="76200" cy="456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40</xdr:row>
      <xdr:rowOff>66675</xdr:rowOff>
    </xdr:from>
    <xdr:to>
      <xdr:col>1</xdr:col>
      <xdr:colOff>171450</xdr:colOff>
      <xdr:row>50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285750" y="7258050"/>
          <a:ext cx="76200" cy="1847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32</xdr:row>
      <xdr:rowOff>47625</xdr:rowOff>
    </xdr:from>
    <xdr:to>
      <xdr:col>1</xdr:col>
      <xdr:colOff>180975</xdr:colOff>
      <xdr:row>38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6700" y="5791200"/>
          <a:ext cx="104775" cy="1162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</xdr:row>
      <xdr:rowOff>76200</xdr:rowOff>
    </xdr:from>
    <xdr:to>
      <xdr:col>1</xdr:col>
      <xdr:colOff>152400</xdr:colOff>
      <xdr:row>30</xdr:row>
      <xdr:rowOff>114300</xdr:rowOff>
    </xdr:to>
    <xdr:sp>
      <xdr:nvSpPr>
        <xdr:cNvPr id="3" name="AutoShape 3"/>
        <xdr:cNvSpPr>
          <a:spLocks/>
        </xdr:cNvSpPr>
      </xdr:nvSpPr>
      <xdr:spPr>
        <a:xfrm>
          <a:off x="266700" y="933450"/>
          <a:ext cx="76200" cy="456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28575</xdr:rowOff>
    </xdr:from>
    <xdr:to>
      <xdr:col>1</xdr:col>
      <xdr:colOff>142875</xdr:colOff>
      <xdr:row>31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323850" y="1000125"/>
          <a:ext cx="104775" cy="470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38100</xdr:colOff>
      <xdr:row>32</xdr:row>
      <xdr:rowOff>0</xdr:rowOff>
    </xdr:from>
    <xdr:to>
      <xdr:col>1</xdr:col>
      <xdr:colOff>114300</xdr:colOff>
      <xdr:row>39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3850" y="5857875"/>
          <a:ext cx="76200" cy="1266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40</xdr:row>
      <xdr:rowOff>47625</xdr:rowOff>
    </xdr:from>
    <xdr:to>
      <xdr:col>1</xdr:col>
      <xdr:colOff>85725</xdr:colOff>
      <xdr:row>51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95275" y="7353300"/>
          <a:ext cx="76200" cy="1943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4</xdr:row>
      <xdr:rowOff>19050</xdr:rowOff>
    </xdr:from>
    <xdr:to>
      <xdr:col>1</xdr:col>
      <xdr:colOff>228600</xdr:colOff>
      <xdr:row>29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361950" y="1143000"/>
          <a:ext cx="76200" cy="4657725"/>
        </a:xfrm>
        <a:prstGeom prst="leftBrace">
          <a:avLst>
            <a:gd name="adj" fmla="val -53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9525</xdr:rowOff>
    </xdr:from>
    <xdr:to>
      <xdr:col>2</xdr:col>
      <xdr:colOff>9525</xdr:colOff>
      <xdr:row>37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323850" y="6019800"/>
          <a:ext cx="123825" cy="1219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39</xdr:row>
      <xdr:rowOff>0</xdr:rowOff>
    </xdr:from>
    <xdr:to>
      <xdr:col>1</xdr:col>
      <xdr:colOff>209550</xdr:colOff>
      <xdr:row>50</xdr:row>
      <xdr:rowOff>19050</xdr:rowOff>
    </xdr:to>
    <xdr:sp>
      <xdr:nvSpPr>
        <xdr:cNvPr id="3" name="AutoShape 3"/>
        <xdr:cNvSpPr>
          <a:spLocks/>
        </xdr:cNvSpPr>
      </xdr:nvSpPr>
      <xdr:spPr>
        <a:xfrm>
          <a:off x="342900" y="7458075"/>
          <a:ext cx="76200" cy="2009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="75" zoomScaleNormal="75" workbookViewId="0" topLeftCell="A1">
      <selection activeCell="E8" sqref="E8"/>
    </sheetView>
  </sheetViews>
  <sheetFormatPr defaultColWidth="9.00390625" defaultRowHeight="13.5"/>
  <cols>
    <col min="1" max="1" width="4.25390625" style="1" bestFit="1" customWidth="1"/>
    <col min="2" max="2" width="4.25390625" style="1" customWidth="1"/>
    <col min="3" max="3" width="3.625" style="1" customWidth="1"/>
    <col min="4" max="4" width="23.375" style="1" bestFit="1" customWidth="1"/>
    <col min="5" max="5" width="2.875" style="1" customWidth="1"/>
    <col min="6" max="6" width="14.625" style="1" bestFit="1" customWidth="1"/>
    <col min="7" max="7" width="2.875" style="1" customWidth="1"/>
    <col min="8" max="8" width="16.125" style="1" bestFit="1" customWidth="1"/>
    <col min="9" max="9" width="2.875" style="1" customWidth="1"/>
    <col min="10" max="10" width="16.125" style="1" bestFit="1" customWidth="1"/>
    <col min="11" max="16384" width="9.00390625" style="1" customWidth="1"/>
  </cols>
  <sheetData>
    <row r="1" spans="1:7" ht="14.25">
      <c r="A1" s="106" t="s">
        <v>0</v>
      </c>
      <c r="B1" s="106"/>
      <c r="C1" s="106"/>
      <c r="D1" s="106"/>
      <c r="E1" s="106"/>
      <c r="F1" s="106"/>
      <c r="G1" s="62"/>
    </row>
    <row r="2" ht="2.25" customHeight="1" thickBot="1"/>
    <row r="3" spans="1:10" ht="24.75" customHeight="1" thickTop="1">
      <c r="A3" s="76"/>
      <c r="B3" s="76"/>
      <c r="C3" s="76"/>
      <c r="D3" s="77" t="s">
        <v>8</v>
      </c>
      <c r="E3" s="78"/>
      <c r="F3" s="79" t="s">
        <v>1</v>
      </c>
      <c r="G3" s="78"/>
      <c r="H3" s="79" t="s">
        <v>9</v>
      </c>
      <c r="I3" s="78"/>
      <c r="J3" s="77" t="s">
        <v>10</v>
      </c>
    </row>
    <row r="4" spans="1:10" ht="14.25">
      <c r="A4" s="80"/>
      <c r="B4" s="81"/>
      <c r="C4" s="81"/>
      <c r="D4" s="81"/>
      <c r="E4" s="82"/>
      <c r="F4" s="101" t="s">
        <v>2</v>
      </c>
      <c r="G4" s="102"/>
      <c r="H4" s="101" t="s">
        <v>2</v>
      </c>
      <c r="I4" s="102"/>
      <c r="J4" s="103" t="s">
        <v>2</v>
      </c>
    </row>
    <row r="5" spans="1:10" ht="19.5" customHeight="1">
      <c r="A5" s="80"/>
      <c r="B5" s="81" t="s">
        <v>12</v>
      </c>
      <c r="C5" s="81"/>
      <c r="D5" s="83" t="s">
        <v>3</v>
      </c>
      <c r="E5" s="84"/>
      <c r="F5" s="162">
        <v>10671</v>
      </c>
      <c r="G5" s="86"/>
      <c r="H5" s="164">
        <v>45453</v>
      </c>
      <c r="I5" s="88"/>
      <c r="J5" s="167">
        <f>+H5+F5</f>
        <v>56124</v>
      </c>
    </row>
    <row r="6" spans="1:10" ht="22.5" customHeight="1">
      <c r="A6" s="80"/>
      <c r="B6" s="81" t="s">
        <v>13</v>
      </c>
      <c r="C6" s="81"/>
      <c r="D6" s="83" t="s">
        <v>4</v>
      </c>
      <c r="E6" s="84"/>
      <c r="F6" s="162">
        <v>15467</v>
      </c>
      <c r="G6" s="86"/>
      <c r="H6" s="164">
        <v>30210</v>
      </c>
      <c r="I6" s="88"/>
      <c r="J6" s="167">
        <f aca="true" t="shared" si="0" ref="J6:J15">+H6+F6</f>
        <v>45677</v>
      </c>
    </row>
    <row r="7" spans="1:10" ht="22.5" customHeight="1">
      <c r="A7" s="80" t="s">
        <v>2</v>
      </c>
      <c r="B7" s="81" t="s">
        <v>14</v>
      </c>
      <c r="C7" s="81"/>
      <c r="D7" s="83" t="s">
        <v>20</v>
      </c>
      <c r="E7" s="84"/>
      <c r="F7" s="162">
        <v>26138</v>
      </c>
      <c r="G7" s="86"/>
      <c r="H7" s="164">
        <v>75663</v>
      </c>
      <c r="I7" s="88"/>
      <c r="J7" s="167">
        <f t="shared" si="0"/>
        <v>101801</v>
      </c>
    </row>
    <row r="8" spans="1:10" ht="21" customHeight="1">
      <c r="A8" s="80"/>
      <c r="B8" s="81"/>
      <c r="C8" s="81"/>
      <c r="D8" s="83" t="s">
        <v>5</v>
      </c>
      <c r="E8" s="84"/>
      <c r="F8" s="162">
        <v>803</v>
      </c>
      <c r="G8" s="86"/>
      <c r="H8" s="164">
        <v>3381</v>
      </c>
      <c r="I8" s="88"/>
      <c r="J8" s="167">
        <f t="shared" si="0"/>
        <v>4184</v>
      </c>
    </row>
    <row r="9" spans="1:10" ht="9.75" customHeight="1" hidden="1">
      <c r="A9" s="80"/>
      <c r="B9" s="81"/>
      <c r="C9" s="81"/>
      <c r="D9" s="83"/>
      <c r="E9" s="84"/>
      <c r="F9" s="162"/>
      <c r="G9" s="86"/>
      <c r="H9" s="164"/>
      <c r="I9" s="88"/>
      <c r="J9" s="167">
        <f t="shared" si="0"/>
        <v>0</v>
      </c>
    </row>
    <row r="10" spans="1:10" ht="22.5" customHeight="1">
      <c r="A10" s="80"/>
      <c r="B10" s="81" t="s">
        <v>15</v>
      </c>
      <c r="C10" s="81"/>
      <c r="D10" s="83" t="s">
        <v>17</v>
      </c>
      <c r="E10" s="84"/>
      <c r="F10" s="163">
        <v>1249</v>
      </c>
      <c r="G10" s="90"/>
      <c r="H10" s="163">
        <v>3204</v>
      </c>
      <c r="I10" s="90"/>
      <c r="J10" s="168">
        <f t="shared" si="0"/>
        <v>4453</v>
      </c>
    </row>
    <row r="11" spans="1:10" ht="22.5" customHeight="1">
      <c r="A11" s="80"/>
      <c r="B11" s="81" t="s">
        <v>16</v>
      </c>
      <c r="C11" s="81"/>
      <c r="D11" s="83" t="s">
        <v>18</v>
      </c>
      <c r="E11" s="84"/>
      <c r="F11" s="163"/>
      <c r="G11" s="90"/>
      <c r="H11" s="163"/>
      <c r="I11" s="90"/>
      <c r="J11" s="168">
        <f t="shared" si="0"/>
        <v>0</v>
      </c>
    </row>
    <row r="12" spans="1:10" ht="22.5" customHeight="1">
      <c r="A12" s="80" t="s">
        <v>11</v>
      </c>
      <c r="B12" s="81" t="s">
        <v>13</v>
      </c>
      <c r="C12" s="81"/>
      <c r="D12" s="83" t="s">
        <v>17</v>
      </c>
      <c r="E12" s="84"/>
      <c r="F12" s="163">
        <v>128</v>
      </c>
      <c r="G12" s="90"/>
      <c r="H12" s="163">
        <v>501</v>
      </c>
      <c r="I12" s="90"/>
      <c r="J12" s="168">
        <f t="shared" si="0"/>
        <v>629</v>
      </c>
    </row>
    <row r="13" spans="1:10" ht="22.5" customHeight="1">
      <c r="A13" s="80"/>
      <c r="B13" s="81" t="s">
        <v>14</v>
      </c>
      <c r="C13" s="81"/>
      <c r="D13" s="83" t="s">
        <v>19</v>
      </c>
      <c r="E13" s="84"/>
      <c r="F13" s="163"/>
      <c r="G13" s="90"/>
      <c r="H13" s="163"/>
      <c r="I13" s="90"/>
      <c r="J13" s="168">
        <f t="shared" si="0"/>
        <v>0</v>
      </c>
    </row>
    <row r="14" spans="1:10" ht="19.5" customHeight="1">
      <c r="A14" s="80"/>
      <c r="B14" s="81"/>
      <c r="C14" s="81"/>
      <c r="D14" s="83" t="s">
        <v>6</v>
      </c>
      <c r="E14" s="84" t="s">
        <v>212</v>
      </c>
      <c r="F14" s="164">
        <v>27477</v>
      </c>
      <c r="G14" s="88" t="s">
        <v>212</v>
      </c>
      <c r="H14" s="164">
        <v>79763</v>
      </c>
      <c r="I14" s="88" t="s">
        <v>212</v>
      </c>
      <c r="J14" s="169">
        <f t="shared" si="0"/>
        <v>107240</v>
      </c>
    </row>
    <row r="15" spans="1:10" ht="19.5" customHeight="1">
      <c r="A15" s="92"/>
      <c r="B15" s="93"/>
      <c r="C15" s="93"/>
      <c r="D15" s="94" t="s">
        <v>7</v>
      </c>
      <c r="E15" s="95"/>
      <c r="F15" s="165">
        <v>1523</v>
      </c>
      <c r="G15" s="96"/>
      <c r="H15" s="166">
        <v>3180</v>
      </c>
      <c r="I15" s="97"/>
      <c r="J15" s="170">
        <f t="shared" si="0"/>
        <v>4703</v>
      </c>
    </row>
    <row r="16" spans="1:10" ht="13.5" customHeight="1">
      <c r="A16" s="80"/>
      <c r="B16" s="81"/>
      <c r="C16" s="81"/>
      <c r="D16" s="81"/>
      <c r="E16" s="82"/>
      <c r="F16" s="98" t="s">
        <v>23</v>
      </c>
      <c r="G16" s="99"/>
      <c r="H16" s="98" t="s">
        <v>23</v>
      </c>
      <c r="I16" s="99"/>
      <c r="J16" s="100" t="s">
        <v>23</v>
      </c>
    </row>
    <row r="17" spans="1:10" ht="22.5" customHeight="1">
      <c r="A17" s="80"/>
      <c r="B17" s="81" t="s">
        <v>12</v>
      </c>
      <c r="C17" s="81"/>
      <c r="D17" s="83" t="s">
        <v>3</v>
      </c>
      <c r="E17" s="84"/>
      <c r="F17" s="162">
        <v>5491343</v>
      </c>
      <c r="G17" s="86"/>
      <c r="H17" s="164">
        <v>314714715</v>
      </c>
      <c r="I17" s="88"/>
      <c r="J17" s="167">
        <f>+H17+F17</f>
        <v>320206058</v>
      </c>
    </row>
    <row r="18" spans="1:10" ht="22.5" customHeight="1">
      <c r="A18" s="80"/>
      <c r="B18" s="81" t="s">
        <v>13</v>
      </c>
      <c r="C18" s="81"/>
      <c r="D18" s="83" t="s">
        <v>4</v>
      </c>
      <c r="E18" s="84"/>
      <c r="F18" s="162">
        <v>8677662</v>
      </c>
      <c r="G18" s="86"/>
      <c r="H18" s="164">
        <v>26352027</v>
      </c>
      <c r="I18" s="88"/>
      <c r="J18" s="167">
        <v>35029688</v>
      </c>
    </row>
    <row r="19" spans="1:10" ht="22.5" customHeight="1">
      <c r="A19" s="80" t="s">
        <v>21</v>
      </c>
      <c r="B19" s="81" t="s">
        <v>14</v>
      </c>
      <c r="C19" s="81"/>
      <c r="D19" s="83" t="s">
        <v>20</v>
      </c>
      <c r="E19" s="84"/>
      <c r="F19" s="162">
        <v>14169004</v>
      </c>
      <c r="G19" s="86"/>
      <c r="H19" s="164">
        <v>341066742</v>
      </c>
      <c r="I19" s="88"/>
      <c r="J19" s="167">
        <f>+H19+F19</f>
        <v>355235746</v>
      </c>
    </row>
    <row r="20" spans="1:10" ht="22.5" customHeight="1">
      <c r="A20" s="80"/>
      <c r="B20" s="81"/>
      <c r="C20" s="81"/>
      <c r="D20" s="83" t="s">
        <v>5</v>
      </c>
      <c r="E20" s="84"/>
      <c r="F20" s="162">
        <v>785202</v>
      </c>
      <c r="G20" s="86"/>
      <c r="H20" s="164">
        <v>27301971</v>
      </c>
      <c r="I20" s="88"/>
      <c r="J20" s="167">
        <f>+H20+F20</f>
        <v>28087173</v>
      </c>
    </row>
    <row r="21" spans="1:10" ht="7.5" customHeight="1" hidden="1">
      <c r="A21" s="80"/>
      <c r="B21" s="81"/>
      <c r="C21" s="81"/>
      <c r="D21" s="83"/>
      <c r="E21" s="84"/>
      <c r="F21" s="162"/>
      <c r="G21" s="86"/>
      <c r="H21" s="164"/>
      <c r="I21" s="88"/>
      <c r="J21" s="167">
        <f>+H21+F21</f>
        <v>0</v>
      </c>
    </row>
    <row r="22" spans="1:10" ht="22.5" customHeight="1">
      <c r="A22" s="80"/>
      <c r="B22" s="81" t="s">
        <v>15</v>
      </c>
      <c r="C22" s="81"/>
      <c r="D22" s="83" t="s">
        <v>17</v>
      </c>
      <c r="E22" s="84"/>
      <c r="F22" s="163">
        <v>463680</v>
      </c>
      <c r="G22" s="90"/>
      <c r="H22" s="163">
        <v>1393255</v>
      </c>
      <c r="I22" s="90"/>
      <c r="J22" s="168">
        <f aca="true" t="shared" si="1" ref="J22:J27">+H22+F22</f>
        <v>1856935</v>
      </c>
    </row>
    <row r="23" spans="1:10" ht="22.5" customHeight="1">
      <c r="A23" s="80"/>
      <c r="B23" s="81" t="s">
        <v>16</v>
      </c>
      <c r="C23" s="81"/>
      <c r="D23" s="83" t="s">
        <v>18</v>
      </c>
      <c r="E23" s="84"/>
      <c r="F23" s="163"/>
      <c r="G23" s="90"/>
      <c r="H23" s="163"/>
      <c r="I23" s="90"/>
      <c r="J23" s="168">
        <f t="shared" si="1"/>
        <v>0</v>
      </c>
    </row>
    <row r="24" spans="1:10" ht="22.5" customHeight="1">
      <c r="A24" s="80" t="s">
        <v>22</v>
      </c>
      <c r="B24" s="81" t="s">
        <v>13</v>
      </c>
      <c r="C24" s="81"/>
      <c r="D24" s="83" t="s">
        <v>17</v>
      </c>
      <c r="E24" s="84"/>
      <c r="F24" s="163">
        <v>30569</v>
      </c>
      <c r="G24" s="90"/>
      <c r="H24" s="163">
        <v>2149810</v>
      </c>
      <c r="I24" s="90"/>
      <c r="J24" s="168">
        <v>2180378</v>
      </c>
    </row>
    <row r="25" spans="1:10" ht="22.5" customHeight="1">
      <c r="A25" s="80"/>
      <c r="B25" s="81" t="s">
        <v>14</v>
      </c>
      <c r="C25" s="81"/>
      <c r="D25" s="83" t="s">
        <v>19</v>
      </c>
      <c r="E25" s="84"/>
      <c r="F25" s="163"/>
      <c r="G25" s="90"/>
      <c r="H25" s="163"/>
      <c r="I25" s="90"/>
      <c r="J25" s="168">
        <f t="shared" si="1"/>
        <v>0</v>
      </c>
    </row>
    <row r="26" spans="1:10" ht="4.5" customHeight="1" hidden="1">
      <c r="A26" s="80"/>
      <c r="B26" s="81"/>
      <c r="C26" s="81"/>
      <c r="D26" s="81"/>
      <c r="E26" s="82"/>
      <c r="F26" s="162"/>
      <c r="G26" s="86"/>
      <c r="H26" s="164"/>
      <c r="I26" s="88"/>
      <c r="J26" s="168">
        <v>326825129</v>
      </c>
    </row>
    <row r="27" spans="1:10" ht="16.5" customHeight="1">
      <c r="A27" s="80"/>
      <c r="B27" s="81"/>
      <c r="C27" s="81"/>
      <c r="D27" s="83" t="s">
        <v>6</v>
      </c>
      <c r="E27" s="84"/>
      <c r="F27" s="162">
        <v>13816914</v>
      </c>
      <c r="G27" s="86"/>
      <c r="H27" s="164">
        <v>313008216</v>
      </c>
      <c r="I27" s="88"/>
      <c r="J27" s="168">
        <f t="shared" si="1"/>
        <v>326825130</v>
      </c>
    </row>
    <row r="28" spans="1:10" ht="22.5" customHeight="1">
      <c r="A28" s="92"/>
      <c r="B28" s="93"/>
      <c r="C28" s="93"/>
      <c r="D28" s="94" t="s">
        <v>7</v>
      </c>
      <c r="E28" s="95"/>
      <c r="F28" s="165">
        <v>94488</v>
      </c>
      <c r="G28" s="96"/>
      <c r="H28" s="166">
        <v>289180</v>
      </c>
      <c r="I28" s="97"/>
      <c r="J28" s="170">
        <f>SUM(F28:H28)</f>
        <v>383668</v>
      </c>
    </row>
    <row r="29" spans="1:10" ht="98.25" customHeight="1">
      <c r="A29" s="111" t="s">
        <v>220</v>
      </c>
      <c r="B29" s="104"/>
      <c r="C29" s="104"/>
      <c r="D29" s="110" t="s">
        <v>221</v>
      </c>
      <c r="E29" s="110"/>
      <c r="F29" s="110"/>
      <c r="G29" s="110"/>
      <c r="H29" s="110"/>
      <c r="I29" s="110"/>
      <c r="J29" s="110"/>
    </row>
    <row r="30" spans="1:10" ht="13.5">
      <c r="A30" s="75"/>
      <c r="B30" s="109" t="s">
        <v>222</v>
      </c>
      <c r="C30" s="109"/>
      <c r="D30" s="109"/>
      <c r="E30" s="109"/>
      <c r="F30" s="109"/>
      <c r="G30" s="109"/>
      <c r="H30" s="109"/>
      <c r="I30" s="109"/>
      <c r="J30" s="109"/>
    </row>
    <row r="31" spans="1:10" ht="13.5">
      <c r="A31" s="75"/>
      <c r="B31" s="108" t="s">
        <v>223</v>
      </c>
      <c r="C31" s="108"/>
      <c r="D31" s="108"/>
      <c r="E31" s="108"/>
      <c r="F31" s="108"/>
      <c r="G31" s="108"/>
      <c r="H31" s="108"/>
      <c r="I31" s="108"/>
      <c r="J31" s="108"/>
    </row>
    <row r="34" spans="2:6" ht="13.5">
      <c r="B34" s="107"/>
      <c r="C34" s="107"/>
      <c r="D34" s="107"/>
      <c r="E34" s="107"/>
      <c r="F34" s="107"/>
    </row>
  </sheetData>
  <mergeCells count="19">
    <mergeCell ref="B34:F34"/>
    <mergeCell ref="J24:J25"/>
    <mergeCell ref="B31:J31"/>
    <mergeCell ref="J26:J27"/>
    <mergeCell ref="B30:J30"/>
    <mergeCell ref="D29:J29"/>
    <mergeCell ref="A29:C29"/>
    <mergeCell ref="J10:J11"/>
    <mergeCell ref="F24:F25"/>
    <mergeCell ref="H10:H11"/>
    <mergeCell ref="H12:H13"/>
    <mergeCell ref="H22:H23"/>
    <mergeCell ref="H24:H25"/>
    <mergeCell ref="J22:J23"/>
    <mergeCell ref="J12:J13"/>
    <mergeCell ref="A1:F1"/>
    <mergeCell ref="F10:F11"/>
    <mergeCell ref="F12:F13"/>
    <mergeCell ref="F22:F23"/>
  </mergeCells>
  <printOptions/>
  <pageMargins left="0.92" right="0.75" top="0.85" bottom="0.51" header="0.39" footer="0.512"/>
  <pageSetup horizontalDpi="300" verticalDpi="300" orientation="landscape" paperSize="9" scale="85" r:id="rId2"/>
  <headerFooter alignWithMargins="0">
    <oddHeader>&amp;L&amp;14消費税
&amp;12　7　消費税&amp;14
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"/>
  <sheetViews>
    <sheetView showGridLines="0" workbookViewId="0" topLeftCell="A1">
      <selection activeCell="D15" sqref="D15"/>
    </sheetView>
  </sheetViews>
  <sheetFormatPr defaultColWidth="9.00390625" defaultRowHeight="13.5"/>
  <cols>
    <col min="1" max="2" width="7.50390625" style="1" customWidth="1"/>
    <col min="3" max="3" width="2.50390625" style="1" customWidth="1"/>
    <col min="4" max="5" width="7.50390625" style="1" customWidth="1"/>
    <col min="6" max="6" width="2.50390625" style="1" customWidth="1"/>
    <col min="7" max="8" width="7.50390625" style="1" customWidth="1"/>
    <col min="9" max="9" width="2.50390625" style="1" customWidth="1"/>
    <col min="10" max="11" width="7.50390625" style="1" customWidth="1"/>
    <col min="12" max="12" width="2.50390625" style="1" customWidth="1"/>
    <col min="13" max="16384" width="9.00390625" style="1" customWidth="1"/>
  </cols>
  <sheetData>
    <row r="1" spans="1:6" ht="13.5">
      <c r="A1" s="119" t="s">
        <v>217</v>
      </c>
      <c r="B1" s="119"/>
      <c r="C1" s="119"/>
      <c r="D1" s="119"/>
      <c r="E1" s="119"/>
      <c r="F1" s="119"/>
    </row>
    <row r="2" spans="1:12" ht="13.5">
      <c r="A2" s="121" t="s">
        <v>24</v>
      </c>
      <c r="B2" s="115"/>
      <c r="C2" s="116"/>
      <c r="D2" s="120" t="s">
        <v>25</v>
      </c>
      <c r="E2" s="105"/>
      <c r="F2" s="112"/>
      <c r="G2" s="105" t="s">
        <v>27</v>
      </c>
      <c r="H2" s="105"/>
      <c r="I2" s="112"/>
      <c r="J2" s="115" t="s">
        <v>29</v>
      </c>
      <c r="K2" s="115"/>
      <c r="L2" s="116"/>
    </row>
    <row r="3" spans="1:12" ht="13.5" customHeight="1">
      <c r="A3" s="122"/>
      <c r="B3" s="117"/>
      <c r="C3" s="118"/>
      <c r="D3" s="123" t="s">
        <v>26</v>
      </c>
      <c r="E3" s="113"/>
      <c r="F3" s="114"/>
      <c r="G3" s="113" t="s">
        <v>28</v>
      </c>
      <c r="H3" s="113"/>
      <c r="I3" s="114"/>
      <c r="J3" s="117"/>
      <c r="K3" s="117"/>
      <c r="L3" s="118"/>
    </row>
    <row r="4" spans="1:12" ht="26.25" customHeight="1">
      <c r="A4" s="124">
        <v>196955</v>
      </c>
      <c r="B4" s="125"/>
      <c r="C4" s="20" t="s">
        <v>2</v>
      </c>
      <c r="D4" s="124">
        <v>2989</v>
      </c>
      <c r="E4" s="125"/>
      <c r="F4" s="20" t="s">
        <v>2</v>
      </c>
      <c r="G4" s="124">
        <v>1780</v>
      </c>
      <c r="H4" s="125"/>
      <c r="I4" s="20" t="s">
        <v>2</v>
      </c>
      <c r="J4" s="124">
        <f>+A4+D4+G4</f>
        <v>201724</v>
      </c>
      <c r="K4" s="125"/>
      <c r="L4" s="20" t="s">
        <v>2</v>
      </c>
    </row>
    <row r="5" spans="1:9" s="63" customFormat="1" ht="11.25">
      <c r="A5" s="126" t="s">
        <v>219</v>
      </c>
      <c r="B5" s="126"/>
      <c r="C5" s="126"/>
      <c r="D5" s="126"/>
      <c r="E5" s="126"/>
      <c r="F5" s="126"/>
      <c r="G5" s="126"/>
      <c r="H5" s="126"/>
      <c r="I5" s="126"/>
    </row>
    <row r="6" spans="1:12" s="63" customFormat="1" ht="11.25">
      <c r="A6" s="127" t="s">
        <v>224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63" customFormat="1" ht="11.25">
      <c r="A7" s="127" t="s">
        <v>30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2:13" ht="13.5">
      <c r="L8" s="21"/>
      <c r="M8" s="21"/>
    </row>
  </sheetData>
  <mergeCells count="14">
    <mergeCell ref="A4:B4"/>
    <mergeCell ref="A5:I5"/>
    <mergeCell ref="A7:L7"/>
    <mergeCell ref="A6:L6"/>
    <mergeCell ref="J4:K4"/>
    <mergeCell ref="G4:H4"/>
    <mergeCell ref="D4:E4"/>
    <mergeCell ref="G2:I2"/>
    <mergeCell ref="G3:I3"/>
    <mergeCell ref="J2:L3"/>
    <mergeCell ref="A1:F1"/>
    <mergeCell ref="D2:F2"/>
    <mergeCell ref="A2:C3"/>
    <mergeCell ref="D3:F3"/>
  </mergeCells>
  <printOptions/>
  <pageMargins left="1.18" right="0.48" top="1.21" bottom="1" header="0.512" footer="0.512"/>
  <pageSetup orientation="landscape" paperSize="9" scale="150" r:id="rId1"/>
  <headerFooter alignWithMargins="0">
    <oddHeader>&amp;L&amp;14消費税&amp;11
　7&amp;12　消費税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="90" zoomScaleNormal="9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3" sqref="H13"/>
    </sheetView>
  </sheetViews>
  <sheetFormatPr defaultColWidth="9.00390625" defaultRowHeight="13.5"/>
  <cols>
    <col min="1" max="1" width="2.50390625" style="1" customWidth="1"/>
    <col min="2" max="2" width="2.375" style="1" customWidth="1"/>
    <col min="3" max="3" width="12.625" style="1" customWidth="1"/>
    <col min="4" max="4" width="9.00390625" style="1" bestFit="1" customWidth="1"/>
    <col min="5" max="5" width="12.75390625" style="1" customWidth="1"/>
    <col min="6" max="6" width="9.00390625" style="1" bestFit="1" customWidth="1"/>
    <col min="7" max="7" width="12.75390625" style="1" customWidth="1"/>
    <col min="8" max="8" width="9.00390625" style="1" bestFit="1" customWidth="1"/>
    <col min="9" max="9" width="14.125" style="1" bestFit="1" customWidth="1"/>
    <col min="10" max="10" width="8.00390625" style="1" bestFit="1" customWidth="1"/>
    <col min="11" max="11" width="10.125" style="1" bestFit="1" customWidth="1"/>
    <col min="12" max="12" width="10.00390625" style="1" bestFit="1" customWidth="1"/>
    <col min="13" max="13" width="4.00390625" style="1" customWidth="1"/>
    <col min="14" max="16384" width="9.00390625" style="1" customWidth="1"/>
  </cols>
  <sheetData>
    <row r="1" spans="1:13" ht="13.5">
      <c r="A1" s="119" t="s">
        <v>31</v>
      </c>
      <c r="B1" s="119"/>
      <c r="C1" s="119"/>
      <c r="D1" s="119"/>
      <c r="E1" s="119"/>
      <c r="F1" s="119"/>
      <c r="G1" s="19"/>
      <c r="H1" s="19"/>
      <c r="I1" s="19"/>
      <c r="J1" s="19"/>
      <c r="K1" s="19"/>
      <c r="L1" s="19"/>
      <c r="M1" s="19"/>
    </row>
    <row r="2" spans="1:13" ht="13.5" customHeight="1">
      <c r="A2" s="139" t="s">
        <v>32</v>
      </c>
      <c r="B2" s="139"/>
      <c r="C2" s="133" t="s">
        <v>33</v>
      </c>
      <c r="D2" s="136" t="s">
        <v>34</v>
      </c>
      <c r="E2" s="138"/>
      <c r="F2" s="138"/>
      <c r="G2" s="138"/>
      <c r="H2" s="138"/>
      <c r="I2" s="137"/>
      <c r="J2" s="129" t="s">
        <v>35</v>
      </c>
      <c r="K2" s="130"/>
      <c r="L2" s="133" t="s">
        <v>36</v>
      </c>
      <c r="M2" s="22" t="s">
        <v>37</v>
      </c>
    </row>
    <row r="3" spans="1:13" ht="13.5">
      <c r="A3" s="135"/>
      <c r="B3" s="135"/>
      <c r="C3" s="140"/>
      <c r="D3" s="136" t="s">
        <v>38</v>
      </c>
      <c r="E3" s="137"/>
      <c r="F3" s="138" t="s">
        <v>39</v>
      </c>
      <c r="G3" s="137"/>
      <c r="H3" s="138" t="s">
        <v>40</v>
      </c>
      <c r="I3" s="137"/>
      <c r="J3" s="131"/>
      <c r="K3" s="132"/>
      <c r="L3" s="134"/>
      <c r="M3" s="23"/>
    </row>
    <row r="4" spans="1:13" ht="13.5">
      <c r="A4" s="141" t="s">
        <v>41</v>
      </c>
      <c r="B4" s="141"/>
      <c r="C4" s="134"/>
      <c r="D4" s="24" t="s">
        <v>42</v>
      </c>
      <c r="E4" s="25" t="s">
        <v>43</v>
      </c>
      <c r="F4" s="24" t="s">
        <v>42</v>
      </c>
      <c r="G4" s="25" t="s">
        <v>43</v>
      </c>
      <c r="H4" s="25" t="s">
        <v>42</v>
      </c>
      <c r="I4" s="26" t="s">
        <v>43</v>
      </c>
      <c r="J4" s="25" t="s">
        <v>42</v>
      </c>
      <c r="K4" s="26" t="s">
        <v>43</v>
      </c>
      <c r="L4" s="27" t="s">
        <v>44</v>
      </c>
      <c r="M4" s="28" t="s">
        <v>41</v>
      </c>
    </row>
    <row r="5" spans="3:12" ht="13.5">
      <c r="C5" s="29"/>
      <c r="D5" s="30" t="s">
        <v>2</v>
      </c>
      <c r="E5" s="31" t="s">
        <v>23</v>
      </c>
      <c r="F5" s="30" t="s">
        <v>45</v>
      </c>
      <c r="G5" s="31" t="s">
        <v>23</v>
      </c>
      <c r="H5" s="31" t="s">
        <v>45</v>
      </c>
      <c r="I5" s="32" t="s">
        <v>23</v>
      </c>
      <c r="J5" s="31" t="s">
        <v>2</v>
      </c>
      <c r="K5" s="32" t="s">
        <v>23</v>
      </c>
      <c r="L5" s="18" t="s">
        <v>2</v>
      </c>
    </row>
    <row r="6" spans="3:13" ht="14.25">
      <c r="C6" s="33" t="s">
        <v>46</v>
      </c>
      <c r="D6" s="89">
        <v>99</v>
      </c>
      <c r="E6" s="171">
        <v>39975</v>
      </c>
      <c r="F6" s="89">
        <v>152</v>
      </c>
      <c r="G6" s="171">
        <v>74843</v>
      </c>
      <c r="H6" s="171">
        <f>SUM(D6,F6)</f>
        <v>251</v>
      </c>
      <c r="I6" s="85">
        <f>SUM(E6,G6)</f>
        <v>114818</v>
      </c>
      <c r="J6" s="171">
        <v>10</v>
      </c>
      <c r="K6" s="85">
        <v>5087</v>
      </c>
      <c r="L6" s="171">
        <v>264</v>
      </c>
      <c r="M6" s="1" t="s">
        <v>47</v>
      </c>
    </row>
    <row r="7" spans="3:13" ht="14.25">
      <c r="C7" s="33" t="s">
        <v>48</v>
      </c>
      <c r="D7" s="89">
        <v>265</v>
      </c>
      <c r="E7" s="171">
        <v>109153</v>
      </c>
      <c r="F7" s="89">
        <v>299</v>
      </c>
      <c r="G7" s="171">
        <v>164710</v>
      </c>
      <c r="H7" s="171">
        <f aca="true" t="shared" si="0" ref="H7:H26">SUM(D7,F7)</f>
        <v>564</v>
      </c>
      <c r="I7" s="85">
        <f aca="true" t="shared" si="1" ref="I7:I24">SUM(E7,G7)</f>
        <v>273863</v>
      </c>
      <c r="J7" s="171">
        <v>15</v>
      </c>
      <c r="K7" s="85">
        <v>7069</v>
      </c>
      <c r="L7" s="171">
        <v>600</v>
      </c>
      <c r="M7" s="1" t="s">
        <v>49</v>
      </c>
    </row>
    <row r="8" spans="3:13" ht="14.25">
      <c r="C8" s="33" t="s">
        <v>50</v>
      </c>
      <c r="D8" s="89">
        <v>558</v>
      </c>
      <c r="E8" s="171">
        <v>260904</v>
      </c>
      <c r="F8" s="89">
        <v>591</v>
      </c>
      <c r="G8" s="171">
        <v>335468</v>
      </c>
      <c r="H8" s="171">
        <f t="shared" si="0"/>
        <v>1149</v>
      </c>
      <c r="I8" s="85">
        <f t="shared" si="1"/>
        <v>596372</v>
      </c>
      <c r="J8" s="171">
        <v>44</v>
      </c>
      <c r="K8" s="85">
        <v>41288</v>
      </c>
      <c r="L8" s="171">
        <v>1235</v>
      </c>
      <c r="M8" s="1" t="s">
        <v>51</v>
      </c>
    </row>
    <row r="9" spans="3:13" ht="14.25">
      <c r="C9" s="33" t="s">
        <v>52</v>
      </c>
      <c r="D9" s="89">
        <v>430</v>
      </c>
      <c r="E9" s="171">
        <v>246168</v>
      </c>
      <c r="F9" s="89">
        <v>699</v>
      </c>
      <c r="G9" s="171">
        <v>388846</v>
      </c>
      <c r="H9" s="171">
        <f t="shared" si="0"/>
        <v>1129</v>
      </c>
      <c r="I9" s="85">
        <f t="shared" si="1"/>
        <v>635014</v>
      </c>
      <c r="J9" s="171">
        <v>34</v>
      </c>
      <c r="K9" s="85">
        <v>20473</v>
      </c>
      <c r="L9" s="171">
        <v>1195</v>
      </c>
      <c r="M9" s="1" t="s">
        <v>53</v>
      </c>
    </row>
    <row r="10" spans="3:13" ht="14.25">
      <c r="C10" s="33" t="s">
        <v>54</v>
      </c>
      <c r="D10" s="89">
        <v>386</v>
      </c>
      <c r="E10" s="171">
        <v>216943</v>
      </c>
      <c r="F10" s="89">
        <v>549</v>
      </c>
      <c r="G10" s="171">
        <v>360481</v>
      </c>
      <c r="H10" s="171">
        <f t="shared" si="0"/>
        <v>935</v>
      </c>
      <c r="I10" s="85">
        <v>577425</v>
      </c>
      <c r="J10" s="171">
        <v>37</v>
      </c>
      <c r="K10" s="85">
        <v>31978</v>
      </c>
      <c r="L10" s="171">
        <v>1000</v>
      </c>
      <c r="M10" s="1" t="s">
        <v>55</v>
      </c>
    </row>
    <row r="11" spans="1:12" ht="14.25">
      <c r="A11" s="1" t="s">
        <v>56</v>
      </c>
      <c r="C11" s="33"/>
      <c r="D11" s="89"/>
      <c r="E11" s="171"/>
      <c r="F11" s="89"/>
      <c r="G11" s="172"/>
      <c r="H11" s="171"/>
      <c r="I11" s="85"/>
      <c r="J11" s="172"/>
      <c r="K11" s="80"/>
      <c r="L11" s="172"/>
    </row>
    <row r="12" spans="3:13" ht="14.25">
      <c r="C12" s="33" t="s">
        <v>57</v>
      </c>
      <c r="D12" s="89">
        <v>715</v>
      </c>
      <c r="E12" s="171">
        <v>343956</v>
      </c>
      <c r="F12" s="89">
        <v>889</v>
      </c>
      <c r="G12" s="171">
        <v>503285</v>
      </c>
      <c r="H12" s="171">
        <f>SUM(D12,F12)</f>
        <v>1604</v>
      </c>
      <c r="I12" s="85">
        <f t="shared" si="1"/>
        <v>847241</v>
      </c>
      <c r="J12" s="171">
        <v>48</v>
      </c>
      <c r="K12" s="85">
        <v>58346</v>
      </c>
      <c r="L12" s="171">
        <v>1701</v>
      </c>
      <c r="M12" s="1" t="s">
        <v>58</v>
      </c>
    </row>
    <row r="13" spans="3:13" ht="14.25">
      <c r="C13" s="33" t="s">
        <v>59</v>
      </c>
      <c r="D13" s="89">
        <v>586</v>
      </c>
      <c r="E13" s="171">
        <v>406958</v>
      </c>
      <c r="F13" s="89">
        <v>1045</v>
      </c>
      <c r="G13" s="171">
        <v>803974</v>
      </c>
      <c r="H13" s="171">
        <f t="shared" si="0"/>
        <v>1631</v>
      </c>
      <c r="I13" s="85">
        <f t="shared" si="1"/>
        <v>1210932</v>
      </c>
      <c r="J13" s="171">
        <v>44</v>
      </c>
      <c r="K13" s="85">
        <v>101521</v>
      </c>
      <c r="L13" s="171">
        <v>1710</v>
      </c>
      <c r="M13" s="1" t="s">
        <v>56</v>
      </c>
    </row>
    <row r="14" spans="3:13" ht="14.25">
      <c r="C14" s="33" t="s">
        <v>60</v>
      </c>
      <c r="D14" s="89">
        <v>706</v>
      </c>
      <c r="E14" s="171">
        <v>382789</v>
      </c>
      <c r="F14" s="89">
        <v>990</v>
      </c>
      <c r="G14" s="171">
        <v>587507</v>
      </c>
      <c r="H14" s="171">
        <f t="shared" si="0"/>
        <v>1696</v>
      </c>
      <c r="I14" s="85">
        <f t="shared" si="1"/>
        <v>970296</v>
      </c>
      <c r="J14" s="171">
        <v>65</v>
      </c>
      <c r="K14" s="85">
        <v>57167</v>
      </c>
      <c r="L14" s="171">
        <v>1811</v>
      </c>
      <c r="M14" s="1" t="s">
        <v>61</v>
      </c>
    </row>
    <row r="15" spans="3:13" ht="14.25">
      <c r="C15" s="33" t="s">
        <v>62</v>
      </c>
      <c r="D15" s="89">
        <v>366</v>
      </c>
      <c r="E15" s="171">
        <v>163728</v>
      </c>
      <c r="F15" s="89">
        <v>726</v>
      </c>
      <c r="G15" s="171">
        <v>376954</v>
      </c>
      <c r="H15" s="171">
        <f t="shared" si="0"/>
        <v>1092</v>
      </c>
      <c r="I15" s="85">
        <f t="shared" si="1"/>
        <v>540682</v>
      </c>
      <c r="J15" s="171">
        <v>17</v>
      </c>
      <c r="K15" s="85">
        <v>27686</v>
      </c>
      <c r="L15" s="171">
        <v>1118</v>
      </c>
      <c r="M15" s="1" t="s">
        <v>63</v>
      </c>
    </row>
    <row r="16" spans="3:13" ht="14.25">
      <c r="C16" s="33" t="s">
        <v>64</v>
      </c>
      <c r="D16" s="89">
        <v>646</v>
      </c>
      <c r="E16" s="171">
        <v>362518</v>
      </c>
      <c r="F16" s="89">
        <v>1022</v>
      </c>
      <c r="G16" s="171">
        <v>584612</v>
      </c>
      <c r="H16" s="171">
        <f t="shared" si="0"/>
        <v>1668</v>
      </c>
      <c r="I16" s="85">
        <v>947129</v>
      </c>
      <c r="J16" s="171">
        <v>44</v>
      </c>
      <c r="K16" s="85">
        <v>31672</v>
      </c>
      <c r="L16" s="171">
        <v>1740</v>
      </c>
      <c r="M16" s="1" t="s">
        <v>65</v>
      </c>
    </row>
    <row r="17" spans="3:12" ht="14.25">
      <c r="C17" s="33"/>
      <c r="D17" s="89"/>
      <c r="E17" s="171"/>
      <c r="F17" s="89"/>
      <c r="G17" s="172"/>
      <c r="H17" s="171"/>
      <c r="I17" s="85"/>
      <c r="J17" s="172"/>
      <c r="K17" s="80"/>
      <c r="L17" s="172"/>
    </row>
    <row r="18" spans="3:13" ht="14.25">
      <c r="C18" s="33" t="s">
        <v>66</v>
      </c>
      <c r="D18" s="89">
        <v>190</v>
      </c>
      <c r="E18" s="171">
        <v>88026</v>
      </c>
      <c r="F18" s="89">
        <v>275</v>
      </c>
      <c r="G18" s="171">
        <v>151997</v>
      </c>
      <c r="H18" s="171">
        <f t="shared" si="0"/>
        <v>465</v>
      </c>
      <c r="I18" s="85">
        <v>240022</v>
      </c>
      <c r="J18" s="171">
        <v>10</v>
      </c>
      <c r="K18" s="85">
        <v>3624</v>
      </c>
      <c r="L18" s="171">
        <v>482</v>
      </c>
      <c r="M18" s="1" t="s">
        <v>67</v>
      </c>
    </row>
    <row r="19" spans="1:13" ht="14.25">
      <c r="A19" s="1" t="s">
        <v>68</v>
      </c>
      <c r="C19" s="33" t="s">
        <v>69</v>
      </c>
      <c r="D19" s="89">
        <v>314</v>
      </c>
      <c r="E19" s="171">
        <v>175832</v>
      </c>
      <c r="F19" s="89">
        <v>379</v>
      </c>
      <c r="G19" s="171">
        <v>202797</v>
      </c>
      <c r="H19" s="171">
        <f t="shared" si="0"/>
        <v>693</v>
      </c>
      <c r="I19" s="85">
        <f t="shared" si="1"/>
        <v>378629</v>
      </c>
      <c r="J19" s="171">
        <v>11</v>
      </c>
      <c r="K19" s="85">
        <v>43680</v>
      </c>
      <c r="L19" s="171">
        <v>706</v>
      </c>
      <c r="M19" s="1" t="s">
        <v>70</v>
      </c>
    </row>
    <row r="20" spans="3:13" ht="14.25">
      <c r="C20" s="33" t="s">
        <v>71</v>
      </c>
      <c r="D20" s="89">
        <v>235</v>
      </c>
      <c r="E20" s="171">
        <v>123420</v>
      </c>
      <c r="F20" s="89">
        <v>353</v>
      </c>
      <c r="G20" s="171">
        <v>175757</v>
      </c>
      <c r="H20" s="171">
        <f t="shared" si="0"/>
        <v>588</v>
      </c>
      <c r="I20" s="85">
        <f t="shared" si="1"/>
        <v>299177</v>
      </c>
      <c r="J20" s="171">
        <v>4</v>
      </c>
      <c r="K20" s="85">
        <v>4781</v>
      </c>
      <c r="L20" s="171">
        <v>601</v>
      </c>
      <c r="M20" s="1" t="s">
        <v>72</v>
      </c>
    </row>
    <row r="21" spans="3:13" ht="14.25">
      <c r="C21" s="33" t="s">
        <v>73</v>
      </c>
      <c r="D21" s="89">
        <v>177</v>
      </c>
      <c r="E21" s="171">
        <v>80321</v>
      </c>
      <c r="F21" s="89">
        <v>231</v>
      </c>
      <c r="G21" s="171">
        <v>110343</v>
      </c>
      <c r="H21" s="171">
        <f t="shared" si="0"/>
        <v>408</v>
      </c>
      <c r="I21" s="85">
        <f t="shared" si="1"/>
        <v>190664</v>
      </c>
      <c r="J21" s="171">
        <v>10</v>
      </c>
      <c r="K21" s="85">
        <v>6356</v>
      </c>
      <c r="L21" s="171">
        <v>421</v>
      </c>
      <c r="M21" s="1" t="s">
        <v>74</v>
      </c>
    </row>
    <row r="22" spans="3:13" ht="14.25">
      <c r="C22" s="33" t="s">
        <v>75</v>
      </c>
      <c r="D22" s="89">
        <v>267</v>
      </c>
      <c r="E22" s="171">
        <v>147805</v>
      </c>
      <c r="F22" s="89">
        <v>452</v>
      </c>
      <c r="G22" s="171">
        <v>228947</v>
      </c>
      <c r="H22" s="171">
        <f t="shared" si="0"/>
        <v>719</v>
      </c>
      <c r="I22" s="85">
        <v>376753</v>
      </c>
      <c r="J22" s="171">
        <v>19</v>
      </c>
      <c r="K22" s="85">
        <v>20648</v>
      </c>
      <c r="L22" s="171">
        <v>753</v>
      </c>
      <c r="M22" s="1" t="s">
        <v>76</v>
      </c>
    </row>
    <row r="23" spans="3:12" ht="14.25">
      <c r="C23" s="33"/>
      <c r="D23" s="89"/>
      <c r="E23" s="171"/>
      <c r="F23" s="89"/>
      <c r="G23" s="172"/>
      <c r="H23" s="171"/>
      <c r="I23" s="85"/>
      <c r="J23" s="172"/>
      <c r="K23" s="80"/>
      <c r="L23" s="172"/>
    </row>
    <row r="24" spans="3:13" ht="14.25">
      <c r="C24" s="33" t="s">
        <v>77</v>
      </c>
      <c r="D24" s="89">
        <v>219</v>
      </c>
      <c r="E24" s="171">
        <v>121898</v>
      </c>
      <c r="F24" s="89">
        <v>338</v>
      </c>
      <c r="G24" s="171">
        <v>168776</v>
      </c>
      <c r="H24" s="171">
        <f t="shared" si="0"/>
        <v>557</v>
      </c>
      <c r="I24" s="85">
        <f t="shared" si="1"/>
        <v>290674</v>
      </c>
      <c r="J24" s="171">
        <v>18</v>
      </c>
      <c r="K24" s="85">
        <v>19102</v>
      </c>
      <c r="L24" s="171">
        <v>581</v>
      </c>
      <c r="M24" s="1" t="s">
        <v>78</v>
      </c>
    </row>
    <row r="25" spans="3:13" ht="14.25">
      <c r="C25" s="33" t="s">
        <v>79</v>
      </c>
      <c r="D25" s="89">
        <v>255</v>
      </c>
      <c r="E25" s="171">
        <v>126139</v>
      </c>
      <c r="F25" s="89">
        <v>285</v>
      </c>
      <c r="G25" s="171">
        <v>149631</v>
      </c>
      <c r="H25" s="171">
        <f t="shared" si="0"/>
        <v>540</v>
      </c>
      <c r="I25" s="85">
        <v>275769</v>
      </c>
      <c r="J25" s="171">
        <v>10</v>
      </c>
      <c r="K25" s="85">
        <v>5325</v>
      </c>
      <c r="L25" s="171">
        <v>555</v>
      </c>
      <c r="M25" s="1" t="s">
        <v>80</v>
      </c>
    </row>
    <row r="26" spans="1:13" ht="14.25">
      <c r="A26" s="1" t="s">
        <v>32</v>
      </c>
      <c r="C26" s="33" t="s">
        <v>81</v>
      </c>
      <c r="D26" s="89">
        <v>573</v>
      </c>
      <c r="E26" s="171">
        <v>232630</v>
      </c>
      <c r="F26" s="89">
        <v>548</v>
      </c>
      <c r="G26" s="171">
        <v>317535</v>
      </c>
      <c r="H26" s="171">
        <f t="shared" si="0"/>
        <v>1121</v>
      </c>
      <c r="I26" s="85">
        <v>550164</v>
      </c>
      <c r="J26" s="171">
        <v>60</v>
      </c>
      <c r="K26" s="85">
        <v>58635</v>
      </c>
      <c r="L26" s="171">
        <v>1233</v>
      </c>
      <c r="M26" s="1" t="s">
        <v>82</v>
      </c>
    </row>
    <row r="27" spans="3:12" ht="14.25">
      <c r="C27" s="33"/>
      <c r="D27" s="89"/>
      <c r="E27" s="171"/>
      <c r="F27" s="89"/>
      <c r="G27" s="172"/>
      <c r="H27" s="172"/>
      <c r="I27" s="80"/>
      <c r="J27" s="172"/>
      <c r="K27" s="80"/>
      <c r="L27" s="172"/>
    </row>
    <row r="28" spans="1:13" ht="14.25">
      <c r="A28" s="34"/>
      <c r="B28" s="34"/>
      <c r="C28" s="35" t="s">
        <v>83</v>
      </c>
      <c r="D28" s="173">
        <f>SUM(D6:D26)</f>
        <v>6987</v>
      </c>
      <c r="E28" s="174">
        <f>SUM(E6:E26)-2</f>
        <v>3629161</v>
      </c>
      <c r="F28" s="174">
        <f aca="true" t="shared" si="2" ref="F28:L28">SUM(F6:F26)</f>
        <v>9823</v>
      </c>
      <c r="G28" s="173">
        <f>SUM(G6:G26)-1</f>
        <v>5686462</v>
      </c>
      <c r="H28" s="174">
        <f t="shared" si="2"/>
        <v>16810</v>
      </c>
      <c r="I28" s="174">
        <f>SUM(I6:I26)-1</f>
        <v>9315623</v>
      </c>
      <c r="J28" s="175">
        <f t="shared" si="2"/>
        <v>500</v>
      </c>
      <c r="K28" s="173">
        <f>SUM(K6:K26)+1</f>
        <v>544439</v>
      </c>
      <c r="L28" s="174">
        <f t="shared" si="2"/>
        <v>17706</v>
      </c>
      <c r="M28" s="34" t="s">
        <v>84</v>
      </c>
    </row>
    <row r="29" spans="3:12" ht="14.25">
      <c r="C29" s="33"/>
      <c r="D29" s="89"/>
      <c r="E29" s="171"/>
      <c r="F29" s="89"/>
      <c r="G29" s="171"/>
      <c r="H29" s="171"/>
      <c r="I29" s="80"/>
      <c r="J29" s="172"/>
      <c r="K29" s="176"/>
      <c r="L29" s="172"/>
    </row>
    <row r="30" spans="1:13" ht="14.25">
      <c r="A30" s="34"/>
      <c r="B30" s="34"/>
      <c r="C30" s="35" t="s">
        <v>85</v>
      </c>
      <c r="D30" s="173">
        <f>SUM(D6:D9)</f>
        <v>1352</v>
      </c>
      <c r="E30" s="174">
        <f aca="true" t="shared" si="3" ref="E30:L30">SUM(E6:E9)</f>
        <v>656200</v>
      </c>
      <c r="F30" s="173">
        <f t="shared" si="3"/>
        <v>1741</v>
      </c>
      <c r="G30" s="174">
        <f t="shared" si="3"/>
        <v>963867</v>
      </c>
      <c r="H30" s="174">
        <f t="shared" si="3"/>
        <v>3093</v>
      </c>
      <c r="I30" s="177">
        <f t="shared" si="3"/>
        <v>1620067</v>
      </c>
      <c r="J30" s="175">
        <f t="shared" si="3"/>
        <v>103</v>
      </c>
      <c r="K30" s="178">
        <f t="shared" si="3"/>
        <v>73917</v>
      </c>
      <c r="L30" s="174">
        <f t="shared" si="3"/>
        <v>3294</v>
      </c>
      <c r="M30" s="34" t="s">
        <v>86</v>
      </c>
    </row>
    <row r="31" spans="1:13" ht="14.25">
      <c r="A31" s="34"/>
      <c r="B31" s="34"/>
      <c r="C31" s="35" t="s">
        <v>87</v>
      </c>
      <c r="D31" s="173">
        <f>SUM(D10:D14)</f>
        <v>2393</v>
      </c>
      <c r="E31" s="174">
        <f aca="true" t="shared" si="4" ref="E31:L31">SUM(E10:E14)</f>
        <v>1350646</v>
      </c>
      <c r="F31" s="173">
        <f t="shared" si="4"/>
        <v>3473</v>
      </c>
      <c r="G31" s="174">
        <f t="shared" si="4"/>
        <v>2255247</v>
      </c>
      <c r="H31" s="174">
        <f t="shared" si="4"/>
        <v>5866</v>
      </c>
      <c r="I31" s="177">
        <f t="shared" si="4"/>
        <v>3605894</v>
      </c>
      <c r="J31" s="175">
        <f t="shared" si="4"/>
        <v>194</v>
      </c>
      <c r="K31" s="178">
        <f t="shared" si="4"/>
        <v>249012</v>
      </c>
      <c r="L31" s="174">
        <f t="shared" si="4"/>
        <v>6222</v>
      </c>
      <c r="M31" s="34" t="s">
        <v>56</v>
      </c>
    </row>
    <row r="32" spans="3:12" ht="14.25">
      <c r="C32" s="33"/>
      <c r="D32" s="89"/>
      <c r="E32" s="172"/>
      <c r="F32" s="89"/>
      <c r="G32" s="172"/>
      <c r="H32" s="172"/>
      <c r="I32" s="80"/>
      <c r="J32" s="172"/>
      <c r="K32" s="80"/>
      <c r="L32" s="171"/>
    </row>
    <row r="33" spans="3:13" ht="14.25">
      <c r="C33" s="33" t="s">
        <v>88</v>
      </c>
      <c r="D33" s="89">
        <v>431</v>
      </c>
      <c r="E33" s="171">
        <v>232081</v>
      </c>
      <c r="F33" s="89">
        <v>903</v>
      </c>
      <c r="G33" s="179">
        <v>493044</v>
      </c>
      <c r="H33" s="171">
        <f aca="true" t="shared" si="5" ref="H33:I37">SUM(D33,F33)</f>
        <v>1334</v>
      </c>
      <c r="I33" s="85">
        <f t="shared" si="5"/>
        <v>725125</v>
      </c>
      <c r="J33" s="179">
        <v>27</v>
      </c>
      <c r="K33" s="180">
        <v>18368</v>
      </c>
      <c r="L33" s="171">
        <v>1374</v>
      </c>
      <c r="M33" s="1" t="s">
        <v>89</v>
      </c>
    </row>
    <row r="34" spans="1:13" ht="14.25">
      <c r="A34" s="1" t="s">
        <v>90</v>
      </c>
      <c r="C34" s="33" t="s">
        <v>91</v>
      </c>
      <c r="D34" s="89">
        <v>239</v>
      </c>
      <c r="E34" s="171">
        <v>157183</v>
      </c>
      <c r="F34" s="89">
        <v>424</v>
      </c>
      <c r="G34" s="181">
        <v>224226</v>
      </c>
      <c r="H34" s="171">
        <f t="shared" si="5"/>
        <v>663</v>
      </c>
      <c r="I34" s="85">
        <v>381410</v>
      </c>
      <c r="J34" s="179">
        <v>20</v>
      </c>
      <c r="K34" s="182">
        <v>10219</v>
      </c>
      <c r="L34" s="172">
        <v>684</v>
      </c>
      <c r="M34" s="1" t="s">
        <v>92</v>
      </c>
    </row>
    <row r="35" spans="3:13" ht="14.25">
      <c r="C35" s="33" t="s">
        <v>93</v>
      </c>
      <c r="D35" s="89">
        <v>231</v>
      </c>
      <c r="E35" s="171">
        <v>121673</v>
      </c>
      <c r="F35" s="89">
        <v>350</v>
      </c>
      <c r="G35" s="181">
        <v>184052</v>
      </c>
      <c r="H35" s="171">
        <f t="shared" si="5"/>
        <v>581</v>
      </c>
      <c r="I35" s="85">
        <f t="shared" si="5"/>
        <v>305725</v>
      </c>
      <c r="J35" s="179">
        <v>23</v>
      </c>
      <c r="K35" s="182">
        <v>12888</v>
      </c>
      <c r="L35" s="172">
        <v>607</v>
      </c>
      <c r="M35" s="1" t="s">
        <v>94</v>
      </c>
    </row>
    <row r="36" spans="1:13" ht="14.25">
      <c r="A36" s="1" t="s">
        <v>89</v>
      </c>
      <c r="C36" s="33" t="s">
        <v>95</v>
      </c>
      <c r="D36" s="89">
        <v>147</v>
      </c>
      <c r="E36" s="171">
        <v>58399</v>
      </c>
      <c r="F36" s="89">
        <v>185</v>
      </c>
      <c r="G36" s="181">
        <v>95317</v>
      </c>
      <c r="H36" s="171">
        <f t="shared" si="5"/>
        <v>332</v>
      </c>
      <c r="I36" s="85">
        <f t="shared" si="5"/>
        <v>153716</v>
      </c>
      <c r="J36" s="179">
        <v>18</v>
      </c>
      <c r="K36" s="182">
        <v>16707</v>
      </c>
      <c r="L36" s="172">
        <v>350</v>
      </c>
      <c r="M36" s="1" t="s">
        <v>96</v>
      </c>
    </row>
    <row r="37" spans="3:13" ht="14.25">
      <c r="C37" s="33" t="s">
        <v>97</v>
      </c>
      <c r="D37" s="89">
        <v>309</v>
      </c>
      <c r="E37" s="171">
        <v>136863</v>
      </c>
      <c r="F37" s="89">
        <v>453</v>
      </c>
      <c r="G37" s="181">
        <v>234299</v>
      </c>
      <c r="H37" s="171">
        <f t="shared" si="5"/>
        <v>762</v>
      </c>
      <c r="I37" s="85">
        <v>371161</v>
      </c>
      <c r="J37" s="179">
        <v>29</v>
      </c>
      <c r="K37" s="182">
        <v>13068</v>
      </c>
      <c r="L37" s="172">
        <v>800</v>
      </c>
      <c r="M37" s="1" t="s">
        <v>98</v>
      </c>
    </row>
    <row r="38" spans="1:12" ht="14.25">
      <c r="A38" s="1" t="s">
        <v>32</v>
      </c>
      <c r="C38" s="33"/>
      <c r="D38" s="89"/>
      <c r="E38" s="171"/>
      <c r="F38" s="89"/>
      <c r="G38" s="172"/>
      <c r="H38" s="171"/>
      <c r="I38" s="80"/>
      <c r="J38" s="172"/>
      <c r="K38" s="80"/>
      <c r="L38" s="172"/>
    </row>
    <row r="39" spans="1:13" ht="14.25">
      <c r="A39" s="34"/>
      <c r="B39" s="34"/>
      <c r="C39" s="35" t="s">
        <v>99</v>
      </c>
      <c r="D39" s="173">
        <f>SUM(D33:D37)</f>
        <v>1357</v>
      </c>
      <c r="E39" s="174">
        <f aca="true" t="shared" si="6" ref="E39:L39">SUM(E33:E37)</f>
        <v>706199</v>
      </c>
      <c r="F39" s="174">
        <f t="shared" si="6"/>
        <v>2315</v>
      </c>
      <c r="G39" s="173">
        <f t="shared" si="6"/>
        <v>1230938</v>
      </c>
      <c r="H39" s="174">
        <f t="shared" si="6"/>
        <v>3672</v>
      </c>
      <c r="I39" s="174">
        <f t="shared" si="6"/>
        <v>1937137</v>
      </c>
      <c r="J39" s="175">
        <f t="shared" si="6"/>
        <v>117</v>
      </c>
      <c r="K39" s="174">
        <f t="shared" si="6"/>
        <v>71250</v>
      </c>
      <c r="L39" s="174">
        <f t="shared" si="6"/>
        <v>3815</v>
      </c>
      <c r="M39" s="34" t="s">
        <v>84</v>
      </c>
    </row>
    <row r="40" spans="3:12" ht="14.25">
      <c r="C40" s="33"/>
      <c r="D40" s="89"/>
      <c r="E40" s="171"/>
      <c r="F40" s="89"/>
      <c r="G40" s="172"/>
      <c r="H40" s="171"/>
      <c r="I40" s="80"/>
      <c r="J40" s="172"/>
      <c r="K40" s="80"/>
      <c r="L40" s="172"/>
    </row>
    <row r="41" spans="3:13" ht="14.25">
      <c r="C41" s="33" t="s">
        <v>100</v>
      </c>
      <c r="D41" s="89">
        <v>849</v>
      </c>
      <c r="E41" s="171">
        <v>368112</v>
      </c>
      <c r="F41" s="89">
        <v>996</v>
      </c>
      <c r="G41" s="171">
        <v>547787</v>
      </c>
      <c r="H41" s="171">
        <f aca="true" t="shared" si="7" ref="H41:I49">SUM(D41,F41)</f>
        <v>1845</v>
      </c>
      <c r="I41" s="85">
        <f t="shared" si="7"/>
        <v>915899</v>
      </c>
      <c r="J41" s="171">
        <v>66</v>
      </c>
      <c r="K41" s="85">
        <v>52429</v>
      </c>
      <c r="L41" s="171">
        <v>1952</v>
      </c>
      <c r="M41" s="1" t="s">
        <v>101</v>
      </c>
    </row>
    <row r="42" spans="3:13" ht="14.25">
      <c r="C42" s="33" t="s">
        <v>102</v>
      </c>
      <c r="D42" s="89">
        <v>377</v>
      </c>
      <c r="E42" s="171">
        <v>186626</v>
      </c>
      <c r="F42" s="89">
        <v>534</v>
      </c>
      <c r="G42" s="171">
        <v>272267</v>
      </c>
      <c r="H42" s="171">
        <f t="shared" si="7"/>
        <v>911</v>
      </c>
      <c r="I42" s="85">
        <f t="shared" si="7"/>
        <v>458893</v>
      </c>
      <c r="J42" s="171">
        <v>22</v>
      </c>
      <c r="K42" s="85">
        <v>9632</v>
      </c>
      <c r="L42" s="171">
        <v>960</v>
      </c>
      <c r="M42" s="1" t="s">
        <v>90</v>
      </c>
    </row>
    <row r="43" spans="1:13" ht="14.25">
      <c r="A43" s="1" t="s">
        <v>101</v>
      </c>
      <c r="C43" s="33" t="s">
        <v>103</v>
      </c>
      <c r="D43" s="89">
        <v>421</v>
      </c>
      <c r="E43" s="171">
        <v>219336</v>
      </c>
      <c r="F43" s="89">
        <v>506</v>
      </c>
      <c r="G43" s="171">
        <v>274932</v>
      </c>
      <c r="H43" s="171">
        <f t="shared" si="7"/>
        <v>927</v>
      </c>
      <c r="I43" s="85">
        <v>494269</v>
      </c>
      <c r="J43" s="171">
        <v>43</v>
      </c>
      <c r="K43" s="85">
        <v>46409</v>
      </c>
      <c r="L43" s="171">
        <v>993</v>
      </c>
      <c r="M43" s="1" t="s">
        <v>104</v>
      </c>
    </row>
    <row r="44" spans="3:13" ht="14.25">
      <c r="C44" s="33" t="s">
        <v>105</v>
      </c>
      <c r="D44" s="89">
        <v>262</v>
      </c>
      <c r="E44" s="171">
        <v>161970</v>
      </c>
      <c r="F44" s="89">
        <v>471</v>
      </c>
      <c r="G44" s="171">
        <v>261122</v>
      </c>
      <c r="H44" s="171">
        <f t="shared" si="7"/>
        <v>733</v>
      </c>
      <c r="I44" s="85">
        <v>423093</v>
      </c>
      <c r="J44" s="171">
        <v>25</v>
      </c>
      <c r="K44" s="85">
        <v>18640</v>
      </c>
      <c r="L44" s="171">
        <v>768</v>
      </c>
      <c r="M44" s="1" t="s">
        <v>106</v>
      </c>
    </row>
    <row r="45" spans="1:13" ht="14.25">
      <c r="A45" s="1" t="s">
        <v>107</v>
      </c>
      <c r="C45" s="33" t="s">
        <v>108</v>
      </c>
      <c r="D45" s="89">
        <v>81</v>
      </c>
      <c r="E45" s="171">
        <v>46776</v>
      </c>
      <c r="F45" s="89">
        <v>212</v>
      </c>
      <c r="G45" s="171">
        <v>103186</v>
      </c>
      <c r="H45" s="171">
        <f t="shared" si="7"/>
        <v>293</v>
      </c>
      <c r="I45" s="85">
        <f t="shared" si="7"/>
        <v>149962</v>
      </c>
      <c r="J45" s="171">
        <v>9</v>
      </c>
      <c r="K45" s="85">
        <v>6271</v>
      </c>
      <c r="L45" s="171">
        <v>304</v>
      </c>
      <c r="M45" s="1" t="s">
        <v>109</v>
      </c>
    </row>
    <row r="46" spans="3:12" ht="14.25">
      <c r="C46" s="33"/>
      <c r="D46" s="89"/>
      <c r="E46" s="171"/>
      <c r="F46" s="89"/>
      <c r="G46" s="172"/>
      <c r="H46" s="171"/>
      <c r="I46" s="85"/>
      <c r="J46" s="172"/>
      <c r="K46" s="80"/>
      <c r="L46" s="172"/>
    </row>
    <row r="47" spans="1:13" ht="14.25">
      <c r="A47" s="1" t="s">
        <v>32</v>
      </c>
      <c r="C47" s="33" t="s">
        <v>110</v>
      </c>
      <c r="D47" s="89">
        <v>185</v>
      </c>
      <c r="E47" s="171">
        <v>94928</v>
      </c>
      <c r="F47" s="89">
        <v>298</v>
      </c>
      <c r="G47" s="171">
        <v>146855</v>
      </c>
      <c r="H47" s="171">
        <f t="shared" si="7"/>
        <v>483</v>
      </c>
      <c r="I47" s="85">
        <v>241784</v>
      </c>
      <c r="J47" s="171">
        <v>11</v>
      </c>
      <c r="K47" s="85">
        <v>15960</v>
      </c>
      <c r="L47" s="171">
        <v>498</v>
      </c>
      <c r="M47" s="1" t="s">
        <v>111</v>
      </c>
    </row>
    <row r="48" spans="3:13" ht="14.25">
      <c r="C48" s="33" t="s">
        <v>112</v>
      </c>
      <c r="D48" s="89">
        <v>99</v>
      </c>
      <c r="E48" s="171">
        <v>44832</v>
      </c>
      <c r="F48" s="89">
        <v>70</v>
      </c>
      <c r="G48" s="171">
        <v>31653</v>
      </c>
      <c r="H48" s="171">
        <f t="shared" si="7"/>
        <v>169</v>
      </c>
      <c r="I48" s="85">
        <v>76484</v>
      </c>
      <c r="J48" s="171">
        <v>3</v>
      </c>
      <c r="K48" s="85">
        <v>644</v>
      </c>
      <c r="L48" s="171">
        <v>175</v>
      </c>
      <c r="M48" s="1" t="s">
        <v>113</v>
      </c>
    </row>
    <row r="49" spans="3:13" ht="14.25">
      <c r="C49" s="33" t="s">
        <v>114</v>
      </c>
      <c r="D49" s="89">
        <v>53</v>
      </c>
      <c r="E49" s="171">
        <v>33403</v>
      </c>
      <c r="F49" s="89">
        <v>242</v>
      </c>
      <c r="G49" s="171">
        <v>122459</v>
      </c>
      <c r="H49" s="171">
        <f t="shared" si="7"/>
        <v>295</v>
      </c>
      <c r="I49" s="85">
        <f t="shared" si="7"/>
        <v>155862</v>
      </c>
      <c r="J49" s="171">
        <v>7</v>
      </c>
      <c r="K49" s="85">
        <v>19528</v>
      </c>
      <c r="L49" s="171">
        <v>306</v>
      </c>
      <c r="M49" s="1" t="s">
        <v>115</v>
      </c>
    </row>
    <row r="50" spans="3:12" ht="14.25">
      <c r="C50" s="33"/>
      <c r="D50" s="89"/>
      <c r="E50" s="171"/>
      <c r="F50" s="89"/>
      <c r="G50" s="172"/>
      <c r="H50" s="172"/>
      <c r="I50" s="80"/>
      <c r="J50" s="172"/>
      <c r="K50" s="80"/>
      <c r="L50" s="172"/>
    </row>
    <row r="51" spans="1:13" ht="14.25">
      <c r="A51" s="34"/>
      <c r="B51" s="34"/>
      <c r="C51" s="35" t="s">
        <v>116</v>
      </c>
      <c r="D51" s="173">
        <f>SUM(D41:D49)</f>
        <v>2327</v>
      </c>
      <c r="E51" s="174">
        <f aca="true" t="shared" si="8" ref="E51:L51">SUM(E41:E49)</f>
        <v>1155983</v>
      </c>
      <c r="F51" s="174">
        <f t="shared" si="8"/>
        <v>3329</v>
      </c>
      <c r="G51" s="173">
        <f t="shared" si="8"/>
        <v>1760261</v>
      </c>
      <c r="H51" s="174">
        <f t="shared" si="8"/>
        <v>5656</v>
      </c>
      <c r="I51" s="174">
        <f>SUM(I41:I49)-2</f>
        <v>2916244</v>
      </c>
      <c r="J51" s="175">
        <f t="shared" si="8"/>
        <v>186</v>
      </c>
      <c r="K51" s="177">
        <f>SUM(K41:K49)+1</f>
        <v>169514</v>
      </c>
      <c r="L51" s="174">
        <f t="shared" si="8"/>
        <v>5956</v>
      </c>
      <c r="M51" s="34" t="s">
        <v>84</v>
      </c>
    </row>
    <row r="52" spans="3:12" ht="14.25">
      <c r="C52" s="33"/>
      <c r="D52" s="89"/>
      <c r="E52" s="171"/>
      <c r="F52" s="89"/>
      <c r="G52" s="172"/>
      <c r="H52" s="171"/>
      <c r="I52" s="85"/>
      <c r="J52" s="172"/>
      <c r="K52" s="85"/>
      <c r="L52" s="171"/>
    </row>
    <row r="53" spans="1:13" ht="14.25">
      <c r="A53" s="36"/>
      <c r="B53" s="36"/>
      <c r="C53" s="37" t="s">
        <v>117</v>
      </c>
      <c r="D53" s="38">
        <f>SUM(D28+D39+D51)</f>
        <v>10671</v>
      </c>
      <c r="E53" s="39">
        <f>SUM(E28+E39+E51)</f>
        <v>5491343</v>
      </c>
      <c r="F53" s="38">
        <f aca="true" t="shared" si="9" ref="F53:L53">SUM(F28+F39+F51)</f>
        <v>15467</v>
      </c>
      <c r="G53" s="39">
        <f>SUM(G28+G39+G51)+1</f>
        <v>8677662</v>
      </c>
      <c r="H53" s="39">
        <f t="shared" si="9"/>
        <v>26138</v>
      </c>
      <c r="I53" s="39">
        <f>SUM(I28+I39+I51)</f>
        <v>14169004</v>
      </c>
      <c r="J53" s="40">
        <f>SUM(J28+J39+J51)</f>
        <v>803</v>
      </c>
      <c r="K53" s="38">
        <f>SUM(K28+K39+K51)-1</f>
        <v>785202</v>
      </c>
      <c r="L53" s="39">
        <f t="shared" si="9"/>
        <v>27477</v>
      </c>
      <c r="M53" s="41" t="s">
        <v>117</v>
      </c>
    </row>
    <row r="54" spans="1:9" ht="13.5">
      <c r="A54" s="128" t="s">
        <v>213</v>
      </c>
      <c r="B54" s="128"/>
      <c r="C54" s="128"/>
      <c r="D54" s="128"/>
      <c r="E54" s="128"/>
      <c r="F54" s="128"/>
      <c r="G54" s="128"/>
      <c r="H54" s="128"/>
      <c r="I54" s="128"/>
    </row>
  </sheetData>
  <mergeCells count="12">
    <mergeCell ref="A1:F1"/>
    <mergeCell ref="A2:B2"/>
    <mergeCell ref="C2:C4"/>
    <mergeCell ref="D2:I2"/>
    <mergeCell ref="A4:B4"/>
    <mergeCell ref="A54:I54"/>
    <mergeCell ref="J2:K3"/>
    <mergeCell ref="L2:L3"/>
    <mergeCell ref="A3:B3"/>
    <mergeCell ref="D3:E3"/>
    <mergeCell ref="F3:G3"/>
    <mergeCell ref="H3:I3"/>
  </mergeCells>
  <printOptions/>
  <pageMargins left="0.75" right="0.75" top="1" bottom="0.51" header="0.512" footer="0.512"/>
  <pageSetup orientation="landscape" paperSize="9" scale="70" r:id="rId2"/>
  <headerFooter alignWithMargins="0">
    <oddHeader>&amp;L&amp;14消費税&amp;11
　7&amp;12　消費税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4"/>
  <sheetViews>
    <sheetView showGridLines="0" zoomScale="90" zoomScaleNormal="9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3" sqref="G13"/>
    </sheetView>
  </sheetViews>
  <sheetFormatPr defaultColWidth="9.00390625" defaultRowHeight="13.5"/>
  <cols>
    <col min="1" max="1" width="2.50390625" style="1" customWidth="1"/>
    <col min="2" max="2" width="2.375" style="1" customWidth="1"/>
    <col min="3" max="3" width="11.50390625" style="1" customWidth="1"/>
    <col min="4" max="4" width="8.50390625" style="1" bestFit="1" customWidth="1"/>
    <col min="5" max="5" width="14.75390625" style="1" bestFit="1" customWidth="1"/>
    <col min="6" max="6" width="8.50390625" style="1" bestFit="1" customWidth="1"/>
    <col min="7" max="7" width="14.75390625" style="1" customWidth="1"/>
    <col min="8" max="8" width="8.50390625" style="1" bestFit="1" customWidth="1"/>
    <col min="9" max="9" width="14.75390625" style="1" bestFit="1" customWidth="1"/>
    <col min="10" max="10" width="8.50390625" style="1" customWidth="1"/>
    <col min="11" max="11" width="14.75390625" style="1" customWidth="1"/>
    <col min="12" max="12" width="10.00390625" style="1" customWidth="1"/>
    <col min="13" max="13" width="4.50390625" style="1" customWidth="1"/>
    <col min="14" max="16384" width="9.00390625" style="1" customWidth="1"/>
  </cols>
  <sheetData>
    <row r="1" spans="1:13" ht="13.5">
      <c r="A1" s="119" t="s">
        <v>118</v>
      </c>
      <c r="B1" s="119"/>
      <c r="C1" s="119"/>
      <c r="D1" s="119"/>
      <c r="E1" s="119"/>
      <c r="F1" s="119"/>
      <c r="G1" s="19"/>
      <c r="H1" s="19"/>
      <c r="I1" s="19"/>
      <c r="J1" s="19"/>
      <c r="K1" s="19"/>
      <c r="L1" s="19"/>
      <c r="M1" s="19"/>
    </row>
    <row r="2" spans="1:13" ht="13.5">
      <c r="A2" s="139" t="s">
        <v>32</v>
      </c>
      <c r="B2" s="139"/>
      <c r="C2" s="133" t="s">
        <v>33</v>
      </c>
      <c r="D2" s="136" t="s">
        <v>34</v>
      </c>
      <c r="E2" s="138"/>
      <c r="F2" s="138"/>
      <c r="G2" s="138"/>
      <c r="H2" s="138"/>
      <c r="I2" s="137"/>
      <c r="J2" s="129" t="s">
        <v>35</v>
      </c>
      <c r="K2" s="130"/>
      <c r="L2" s="133" t="s">
        <v>36</v>
      </c>
      <c r="M2" s="22" t="s">
        <v>37</v>
      </c>
    </row>
    <row r="3" spans="1:13" ht="13.5">
      <c r="A3" s="135"/>
      <c r="B3" s="135"/>
      <c r="C3" s="140"/>
      <c r="D3" s="136" t="s">
        <v>38</v>
      </c>
      <c r="E3" s="137"/>
      <c r="F3" s="138" t="s">
        <v>39</v>
      </c>
      <c r="G3" s="137"/>
      <c r="H3" s="138" t="s">
        <v>40</v>
      </c>
      <c r="I3" s="137"/>
      <c r="J3" s="131"/>
      <c r="K3" s="132"/>
      <c r="L3" s="134"/>
      <c r="M3" s="23"/>
    </row>
    <row r="4" spans="1:13" ht="13.5">
      <c r="A4" s="141" t="s">
        <v>41</v>
      </c>
      <c r="B4" s="141"/>
      <c r="C4" s="134"/>
      <c r="D4" s="24" t="s">
        <v>42</v>
      </c>
      <c r="E4" s="25" t="s">
        <v>43</v>
      </c>
      <c r="F4" s="24" t="s">
        <v>42</v>
      </c>
      <c r="G4" s="25" t="s">
        <v>43</v>
      </c>
      <c r="H4" s="25" t="s">
        <v>42</v>
      </c>
      <c r="I4" s="26" t="s">
        <v>43</v>
      </c>
      <c r="J4" s="25" t="s">
        <v>42</v>
      </c>
      <c r="K4" s="26" t="s">
        <v>43</v>
      </c>
      <c r="L4" s="27" t="s">
        <v>44</v>
      </c>
      <c r="M4" s="28" t="s">
        <v>41</v>
      </c>
    </row>
    <row r="5" spans="3:13" ht="13.5">
      <c r="C5" s="29"/>
      <c r="D5" s="42" t="s">
        <v>2</v>
      </c>
      <c r="E5" s="18" t="s">
        <v>23</v>
      </c>
      <c r="F5" s="42" t="s">
        <v>2</v>
      </c>
      <c r="G5" s="18" t="s">
        <v>23</v>
      </c>
      <c r="H5" s="42" t="s">
        <v>2</v>
      </c>
      <c r="I5" s="43" t="s">
        <v>23</v>
      </c>
      <c r="J5" s="18" t="s">
        <v>2</v>
      </c>
      <c r="K5" s="44" t="s">
        <v>23</v>
      </c>
      <c r="L5" s="18" t="s">
        <v>2</v>
      </c>
      <c r="M5" s="45"/>
    </row>
    <row r="6" spans="3:13" ht="14.25">
      <c r="C6" s="33" t="s">
        <v>46</v>
      </c>
      <c r="D6" s="91">
        <v>696</v>
      </c>
      <c r="E6" s="183">
        <v>7077572</v>
      </c>
      <c r="F6" s="91">
        <v>457</v>
      </c>
      <c r="G6" s="183">
        <v>372307</v>
      </c>
      <c r="H6" s="183">
        <v>1153</v>
      </c>
      <c r="I6" s="87">
        <v>7449879</v>
      </c>
      <c r="J6" s="183">
        <v>83</v>
      </c>
      <c r="K6" s="87">
        <v>425644</v>
      </c>
      <c r="L6" s="183">
        <v>1244</v>
      </c>
      <c r="M6" s="1" t="s">
        <v>47</v>
      </c>
    </row>
    <row r="7" spans="3:13" ht="14.25">
      <c r="C7" s="33" t="s">
        <v>48</v>
      </c>
      <c r="D7" s="91">
        <v>1214</v>
      </c>
      <c r="E7" s="183">
        <v>5072401</v>
      </c>
      <c r="F7" s="91">
        <v>745</v>
      </c>
      <c r="G7" s="183">
        <v>664363</v>
      </c>
      <c r="H7" s="183">
        <v>1959</v>
      </c>
      <c r="I7" s="87">
        <v>5736764</v>
      </c>
      <c r="J7" s="183">
        <v>99</v>
      </c>
      <c r="K7" s="87">
        <v>1744760</v>
      </c>
      <c r="L7" s="183">
        <v>2068</v>
      </c>
      <c r="M7" s="1" t="s">
        <v>49</v>
      </c>
    </row>
    <row r="8" spans="3:13" ht="14.25">
      <c r="C8" s="33" t="s">
        <v>50</v>
      </c>
      <c r="D8" s="91">
        <v>3100</v>
      </c>
      <c r="E8" s="183">
        <v>24544142</v>
      </c>
      <c r="F8" s="91">
        <v>1987</v>
      </c>
      <c r="G8" s="183">
        <v>1773772</v>
      </c>
      <c r="H8" s="183">
        <v>5087</v>
      </c>
      <c r="I8" s="87">
        <v>26317914</v>
      </c>
      <c r="J8" s="183">
        <v>258</v>
      </c>
      <c r="K8" s="87">
        <v>627214</v>
      </c>
      <c r="L8" s="183">
        <v>5372</v>
      </c>
      <c r="M8" s="1" t="s">
        <v>51</v>
      </c>
    </row>
    <row r="9" spans="3:13" ht="14.25">
      <c r="C9" s="33" t="s">
        <v>52</v>
      </c>
      <c r="D9" s="91">
        <v>2387</v>
      </c>
      <c r="E9" s="183">
        <v>15701690</v>
      </c>
      <c r="F9" s="91">
        <v>1663</v>
      </c>
      <c r="G9" s="183">
        <v>1504612</v>
      </c>
      <c r="H9" s="183">
        <v>4050</v>
      </c>
      <c r="I9" s="87">
        <v>17206302</v>
      </c>
      <c r="J9" s="183">
        <v>137</v>
      </c>
      <c r="K9" s="87">
        <v>1747816</v>
      </c>
      <c r="L9" s="183">
        <v>4221</v>
      </c>
      <c r="M9" s="1" t="s">
        <v>53</v>
      </c>
    </row>
    <row r="10" spans="3:13" ht="14.25">
      <c r="C10" s="33" t="s">
        <v>54</v>
      </c>
      <c r="D10" s="91">
        <v>4862</v>
      </c>
      <c r="E10" s="183">
        <v>58411557</v>
      </c>
      <c r="F10" s="91">
        <v>2226</v>
      </c>
      <c r="G10" s="183">
        <v>2205969</v>
      </c>
      <c r="H10" s="183">
        <v>7088</v>
      </c>
      <c r="I10" s="87">
        <v>60617526</v>
      </c>
      <c r="J10" s="183">
        <v>521</v>
      </c>
      <c r="K10" s="87">
        <v>2550367</v>
      </c>
      <c r="L10" s="183">
        <v>7670</v>
      </c>
      <c r="M10" s="1" t="s">
        <v>55</v>
      </c>
    </row>
    <row r="11" spans="1:12" ht="14.25">
      <c r="A11" s="1" t="s">
        <v>56</v>
      </c>
      <c r="C11" s="33"/>
      <c r="D11" s="91"/>
      <c r="E11" s="183"/>
      <c r="F11" s="91"/>
      <c r="G11" s="184"/>
      <c r="H11" s="184"/>
      <c r="I11" s="185"/>
      <c r="J11" s="184"/>
      <c r="K11" s="185"/>
      <c r="L11" s="184"/>
    </row>
    <row r="12" spans="3:13" ht="14.25">
      <c r="C12" s="33" t="s">
        <v>57</v>
      </c>
      <c r="D12" s="91">
        <v>2967</v>
      </c>
      <c r="E12" s="183">
        <v>13383124</v>
      </c>
      <c r="F12" s="91">
        <v>1802</v>
      </c>
      <c r="G12" s="183">
        <v>1620016</v>
      </c>
      <c r="H12" s="183">
        <v>4769</v>
      </c>
      <c r="I12" s="87">
        <v>15003139</v>
      </c>
      <c r="J12" s="183">
        <v>187</v>
      </c>
      <c r="K12" s="87">
        <v>451986</v>
      </c>
      <c r="L12" s="183">
        <v>4997</v>
      </c>
      <c r="M12" s="1" t="s">
        <v>58</v>
      </c>
    </row>
    <row r="13" spans="3:13" ht="14.25">
      <c r="C13" s="33" t="s">
        <v>59</v>
      </c>
      <c r="D13" s="91">
        <v>4632</v>
      </c>
      <c r="E13" s="183">
        <v>69110269</v>
      </c>
      <c r="F13" s="91">
        <v>2832</v>
      </c>
      <c r="G13" s="183">
        <v>2623053</v>
      </c>
      <c r="H13" s="183">
        <v>7464</v>
      </c>
      <c r="I13" s="87">
        <v>71733322</v>
      </c>
      <c r="J13" s="183">
        <v>426</v>
      </c>
      <c r="K13" s="87">
        <v>3718502</v>
      </c>
      <c r="L13" s="183">
        <v>7947</v>
      </c>
      <c r="M13" s="1" t="s">
        <v>56</v>
      </c>
    </row>
    <row r="14" spans="3:13" ht="14.25">
      <c r="C14" s="33" t="s">
        <v>60</v>
      </c>
      <c r="D14" s="91">
        <v>2489</v>
      </c>
      <c r="E14" s="183">
        <v>9884144</v>
      </c>
      <c r="F14" s="91">
        <v>1676</v>
      </c>
      <c r="G14" s="183">
        <v>1381943</v>
      </c>
      <c r="H14" s="183">
        <v>4165</v>
      </c>
      <c r="I14" s="87">
        <v>11266088</v>
      </c>
      <c r="J14" s="183">
        <v>213</v>
      </c>
      <c r="K14" s="87">
        <v>1871127</v>
      </c>
      <c r="L14" s="183">
        <v>4424</v>
      </c>
      <c r="M14" s="1" t="s">
        <v>61</v>
      </c>
    </row>
    <row r="15" spans="3:13" ht="14.25">
      <c r="C15" s="33" t="s">
        <v>62</v>
      </c>
      <c r="D15" s="91">
        <v>1229</v>
      </c>
      <c r="E15" s="183">
        <v>5383972</v>
      </c>
      <c r="F15" s="91">
        <v>870</v>
      </c>
      <c r="G15" s="183">
        <v>766987</v>
      </c>
      <c r="H15" s="183">
        <v>2099</v>
      </c>
      <c r="I15" s="87">
        <v>6150959</v>
      </c>
      <c r="J15" s="183">
        <v>61</v>
      </c>
      <c r="K15" s="87">
        <v>167047</v>
      </c>
      <c r="L15" s="183">
        <v>2195</v>
      </c>
      <c r="M15" s="1" t="s">
        <v>63</v>
      </c>
    </row>
    <row r="16" spans="3:13" ht="14.25">
      <c r="C16" s="33" t="s">
        <v>64</v>
      </c>
      <c r="D16" s="91">
        <v>2113</v>
      </c>
      <c r="E16" s="183">
        <v>12017891</v>
      </c>
      <c r="F16" s="91">
        <v>1492</v>
      </c>
      <c r="G16" s="183">
        <v>1242257</v>
      </c>
      <c r="H16" s="183">
        <v>3605</v>
      </c>
      <c r="I16" s="87">
        <v>13260148</v>
      </c>
      <c r="J16" s="183">
        <v>126</v>
      </c>
      <c r="K16" s="87">
        <v>877085</v>
      </c>
      <c r="L16" s="183">
        <v>3764</v>
      </c>
      <c r="M16" s="1" t="s">
        <v>65</v>
      </c>
    </row>
    <row r="17" spans="3:12" ht="14.25">
      <c r="C17" s="33"/>
      <c r="D17" s="91"/>
      <c r="E17" s="183"/>
      <c r="F17" s="91"/>
      <c r="G17" s="184"/>
      <c r="H17" s="184"/>
      <c r="I17" s="185"/>
      <c r="J17" s="184"/>
      <c r="K17" s="185"/>
      <c r="L17" s="184"/>
    </row>
    <row r="18" spans="3:13" ht="14.25">
      <c r="C18" s="33" t="s">
        <v>66</v>
      </c>
      <c r="D18" s="91">
        <v>746</v>
      </c>
      <c r="E18" s="183">
        <v>3286327</v>
      </c>
      <c r="F18" s="91">
        <v>431</v>
      </c>
      <c r="G18" s="183">
        <v>377020</v>
      </c>
      <c r="H18" s="183">
        <v>1177</v>
      </c>
      <c r="I18" s="87">
        <v>3663347</v>
      </c>
      <c r="J18" s="183">
        <v>48</v>
      </c>
      <c r="K18" s="87">
        <v>8142057</v>
      </c>
      <c r="L18" s="183">
        <v>1237</v>
      </c>
      <c r="M18" s="1" t="s">
        <v>67</v>
      </c>
    </row>
    <row r="19" spans="1:13" ht="14.25">
      <c r="A19" s="1" t="s">
        <v>68</v>
      </c>
      <c r="C19" s="33" t="s">
        <v>69</v>
      </c>
      <c r="D19" s="91">
        <v>1050</v>
      </c>
      <c r="E19" s="183">
        <v>3793653</v>
      </c>
      <c r="F19" s="91">
        <v>781</v>
      </c>
      <c r="G19" s="183">
        <v>671916</v>
      </c>
      <c r="H19" s="183">
        <v>1831</v>
      </c>
      <c r="I19" s="87">
        <v>4465569</v>
      </c>
      <c r="J19" s="183">
        <v>54</v>
      </c>
      <c r="K19" s="87">
        <v>260089</v>
      </c>
      <c r="L19" s="183">
        <v>1919</v>
      </c>
      <c r="M19" s="1" t="s">
        <v>70</v>
      </c>
    </row>
    <row r="20" spans="3:13" ht="14.25">
      <c r="C20" s="33" t="s">
        <v>71</v>
      </c>
      <c r="D20" s="91">
        <v>717</v>
      </c>
      <c r="E20" s="183">
        <v>2779850</v>
      </c>
      <c r="F20" s="91">
        <v>472</v>
      </c>
      <c r="G20" s="183">
        <v>385429</v>
      </c>
      <c r="H20" s="183">
        <v>1189</v>
      </c>
      <c r="I20" s="87">
        <v>3165279</v>
      </c>
      <c r="J20" s="183">
        <v>36</v>
      </c>
      <c r="K20" s="87">
        <v>64691</v>
      </c>
      <c r="L20" s="183">
        <v>1242</v>
      </c>
      <c r="M20" s="1" t="s">
        <v>72</v>
      </c>
    </row>
    <row r="21" spans="3:13" ht="14.25">
      <c r="C21" s="33" t="s">
        <v>73</v>
      </c>
      <c r="D21" s="91">
        <v>499</v>
      </c>
      <c r="E21" s="183">
        <v>2227076</v>
      </c>
      <c r="F21" s="91">
        <v>360</v>
      </c>
      <c r="G21" s="183">
        <v>295514</v>
      </c>
      <c r="H21" s="183">
        <v>859</v>
      </c>
      <c r="I21" s="87">
        <v>2522590</v>
      </c>
      <c r="J21" s="183">
        <v>33</v>
      </c>
      <c r="K21" s="87">
        <v>127655</v>
      </c>
      <c r="L21" s="183">
        <v>897</v>
      </c>
      <c r="M21" s="1" t="s">
        <v>74</v>
      </c>
    </row>
    <row r="22" spans="3:13" ht="14.25">
      <c r="C22" s="33" t="s">
        <v>75</v>
      </c>
      <c r="D22" s="91">
        <v>727</v>
      </c>
      <c r="E22" s="183">
        <v>3110461</v>
      </c>
      <c r="F22" s="91">
        <v>453</v>
      </c>
      <c r="G22" s="183">
        <v>406243</v>
      </c>
      <c r="H22" s="183">
        <v>1180</v>
      </c>
      <c r="I22" s="87">
        <v>3516704</v>
      </c>
      <c r="J22" s="183">
        <v>40</v>
      </c>
      <c r="K22" s="87">
        <v>141850</v>
      </c>
      <c r="L22" s="183">
        <v>1227</v>
      </c>
      <c r="M22" s="1" t="s">
        <v>76</v>
      </c>
    </row>
    <row r="23" spans="3:12" ht="14.25">
      <c r="C23" s="33"/>
      <c r="D23" s="91"/>
      <c r="E23" s="183"/>
      <c r="F23" s="91"/>
      <c r="G23" s="184"/>
      <c r="H23" s="184"/>
      <c r="I23" s="185"/>
      <c r="J23" s="184"/>
      <c r="K23" s="185"/>
      <c r="L23" s="184"/>
    </row>
    <row r="24" spans="3:13" ht="14.25">
      <c r="C24" s="33" t="s">
        <v>77</v>
      </c>
      <c r="D24" s="91">
        <v>623</v>
      </c>
      <c r="E24" s="183">
        <v>2171781</v>
      </c>
      <c r="F24" s="91">
        <v>379</v>
      </c>
      <c r="G24" s="183">
        <v>319224</v>
      </c>
      <c r="H24" s="183">
        <v>1002</v>
      </c>
      <c r="I24" s="87">
        <v>2491005</v>
      </c>
      <c r="J24" s="183">
        <v>38</v>
      </c>
      <c r="K24" s="87">
        <v>92776</v>
      </c>
      <c r="L24" s="183">
        <v>1048</v>
      </c>
      <c r="M24" s="1" t="s">
        <v>78</v>
      </c>
    </row>
    <row r="25" spans="3:13" ht="14.25">
      <c r="C25" s="33" t="s">
        <v>79</v>
      </c>
      <c r="D25" s="91">
        <v>822</v>
      </c>
      <c r="E25" s="183">
        <v>3047407</v>
      </c>
      <c r="F25" s="91">
        <v>596</v>
      </c>
      <c r="G25" s="183">
        <v>539042</v>
      </c>
      <c r="H25" s="183">
        <v>1418</v>
      </c>
      <c r="I25" s="87">
        <v>3586449</v>
      </c>
      <c r="J25" s="183">
        <v>56</v>
      </c>
      <c r="K25" s="87">
        <v>274684</v>
      </c>
      <c r="L25" s="183">
        <v>1486</v>
      </c>
      <c r="M25" s="1" t="s">
        <v>80</v>
      </c>
    </row>
    <row r="26" spans="1:13" ht="14.25">
      <c r="A26" s="1" t="s">
        <v>32</v>
      </c>
      <c r="C26" s="33" t="s">
        <v>81</v>
      </c>
      <c r="D26" s="91">
        <v>1984</v>
      </c>
      <c r="E26" s="183">
        <v>7748095</v>
      </c>
      <c r="F26" s="91">
        <v>1205</v>
      </c>
      <c r="G26" s="183">
        <v>1023440</v>
      </c>
      <c r="H26" s="183">
        <v>3189</v>
      </c>
      <c r="I26" s="87">
        <v>8771535</v>
      </c>
      <c r="J26" s="183">
        <v>120</v>
      </c>
      <c r="K26" s="87">
        <v>254302</v>
      </c>
      <c r="L26" s="183">
        <v>3356</v>
      </c>
      <c r="M26" s="1" t="s">
        <v>82</v>
      </c>
    </row>
    <row r="27" spans="3:12" ht="14.25">
      <c r="C27" s="33"/>
      <c r="D27" s="91"/>
      <c r="E27" s="183"/>
      <c r="F27" s="91"/>
      <c r="G27" s="184"/>
      <c r="H27" s="184"/>
      <c r="I27" s="185"/>
      <c r="J27" s="184"/>
      <c r="K27" s="185"/>
      <c r="L27" s="184"/>
    </row>
    <row r="28" spans="1:13" ht="14.25">
      <c r="A28" s="34"/>
      <c r="B28" s="34"/>
      <c r="C28" s="35" t="s">
        <v>83</v>
      </c>
      <c r="D28" s="186">
        <f aca="true" t="shared" si="0" ref="D28:K28">SUM(D6:D26)</f>
        <v>32857</v>
      </c>
      <c r="E28" s="186">
        <f>SUM(E6:E26)-1</f>
        <v>248751411</v>
      </c>
      <c r="F28" s="186">
        <f t="shared" si="0"/>
        <v>20427</v>
      </c>
      <c r="G28" s="186">
        <f t="shared" si="0"/>
        <v>18173107</v>
      </c>
      <c r="H28" s="186">
        <f t="shared" si="0"/>
        <v>53284</v>
      </c>
      <c r="I28" s="186">
        <f>SUM(I6:I26)-1</f>
        <v>266924518</v>
      </c>
      <c r="J28" s="186">
        <f t="shared" si="0"/>
        <v>2536</v>
      </c>
      <c r="K28" s="186">
        <f t="shared" si="0"/>
        <v>23539652</v>
      </c>
      <c r="L28" s="186">
        <v>56314</v>
      </c>
      <c r="M28" s="34" t="s">
        <v>84</v>
      </c>
    </row>
    <row r="29" spans="3:12" ht="14.25">
      <c r="C29" s="33"/>
      <c r="D29" s="186"/>
      <c r="E29" s="186"/>
      <c r="F29" s="186"/>
      <c r="G29" s="186"/>
      <c r="H29" s="186"/>
      <c r="I29" s="186"/>
      <c r="J29" s="186"/>
      <c r="K29" s="186"/>
      <c r="L29" s="186"/>
    </row>
    <row r="30" spans="1:13" ht="14.25">
      <c r="A30" s="34"/>
      <c r="B30" s="34"/>
      <c r="C30" s="35" t="s">
        <v>85</v>
      </c>
      <c r="D30" s="186">
        <f>SUM(D6:D9)</f>
        <v>7397</v>
      </c>
      <c r="E30" s="186">
        <f aca="true" t="shared" si="1" ref="E30:K30">SUM(E6:E9)</f>
        <v>52395805</v>
      </c>
      <c r="F30" s="186">
        <f t="shared" si="1"/>
        <v>4852</v>
      </c>
      <c r="G30" s="186">
        <f t="shared" si="1"/>
        <v>4315054</v>
      </c>
      <c r="H30" s="186">
        <f t="shared" si="1"/>
        <v>12249</v>
      </c>
      <c r="I30" s="186">
        <f t="shared" si="1"/>
        <v>56710859</v>
      </c>
      <c r="J30" s="186">
        <f t="shared" si="1"/>
        <v>577</v>
      </c>
      <c r="K30" s="186">
        <f t="shared" si="1"/>
        <v>4545434</v>
      </c>
      <c r="L30" s="186">
        <v>12826</v>
      </c>
      <c r="M30" s="34" t="s">
        <v>86</v>
      </c>
    </row>
    <row r="31" spans="1:13" ht="14.25">
      <c r="A31" s="34"/>
      <c r="B31" s="34"/>
      <c r="C31" s="35" t="s">
        <v>87</v>
      </c>
      <c r="D31" s="186">
        <f>SUM(D10:D14)</f>
        <v>14950</v>
      </c>
      <c r="E31" s="186">
        <f aca="true" t="shared" si="2" ref="E31:K31">SUM(E10:E14)</f>
        <v>150789094</v>
      </c>
      <c r="F31" s="186">
        <f t="shared" si="2"/>
        <v>8536</v>
      </c>
      <c r="G31" s="186">
        <f t="shared" si="2"/>
        <v>7830981</v>
      </c>
      <c r="H31" s="186">
        <f t="shared" si="2"/>
        <v>23486</v>
      </c>
      <c r="I31" s="186">
        <f t="shared" si="2"/>
        <v>158620075</v>
      </c>
      <c r="J31" s="186">
        <f t="shared" si="2"/>
        <v>1347</v>
      </c>
      <c r="K31" s="186">
        <f t="shared" si="2"/>
        <v>8591982</v>
      </c>
      <c r="L31" s="186">
        <v>1244</v>
      </c>
      <c r="M31" s="34" t="s">
        <v>56</v>
      </c>
    </row>
    <row r="32" spans="3:12" ht="14.25">
      <c r="C32" s="33"/>
      <c r="D32" s="91"/>
      <c r="E32" s="184"/>
      <c r="F32" s="187"/>
      <c r="G32" s="188"/>
      <c r="H32" s="188"/>
      <c r="I32" s="189"/>
      <c r="J32" s="188"/>
      <c r="K32" s="189"/>
      <c r="L32" s="183"/>
    </row>
    <row r="33" spans="3:13" ht="14.25">
      <c r="C33" s="33" t="s">
        <v>88</v>
      </c>
      <c r="D33" s="190">
        <v>1704</v>
      </c>
      <c r="E33" s="191">
        <v>10376007</v>
      </c>
      <c r="F33" s="190">
        <v>1319</v>
      </c>
      <c r="G33" s="192">
        <v>1121189</v>
      </c>
      <c r="H33" s="191">
        <v>3023</v>
      </c>
      <c r="I33" s="193">
        <v>11497196</v>
      </c>
      <c r="J33" s="192">
        <v>102</v>
      </c>
      <c r="K33" s="194">
        <v>385623</v>
      </c>
      <c r="L33" s="191">
        <v>3177</v>
      </c>
      <c r="M33" s="1" t="s">
        <v>89</v>
      </c>
    </row>
    <row r="34" spans="1:13" ht="14.25">
      <c r="A34" s="1" t="s">
        <v>90</v>
      </c>
      <c r="C34" s="33" t="s">
        <v>91</v>
      </c>
      <c r="D34" s="190">
        <v>684</v>
      </c>
      <c r="E34" s="191">
        <v>3060844</v>
      </c>
      <c r="F34" s="190">
        <v>552</v>
      </c>
      <c r="G34" s="191">
        <v>469484</v>
      </c>
      <c r="H34" s="191">
        <v>1236</v>
      </c>
      <c r="I34" s="193">
        <v>3530328</v>
      </c>
      <c r="J34" s="192">
        <v>56</v>
      </c>
      <c r="K34" s="193">
        <v>304136</v>
      </c>
      <c r="L34" s="191">
        <v>1308</v>
      </c>
      <c r="M34" s="1" t="s">
        <v>92</v>
      </c>
    </row>
    <row r="35" spans="3:13" ht="14.25">
      <c r="C35" s="33" t="s">
        <v>93</v>
      </c>
      <c r="D35" s="190">
        <v>769</v>
      </c>
      <c r="E35" s="191">
        <v>6486558</v>
      </c>
      <c r="F35" s="190">
        <v>497</v>
      </c>
      <c r="G35" s="191">
        <v>454169</v>
      </c>
      <c r="H35" s="191">
        <v>1266</v>
      </c>
      <c r="I35" s="193">
        <v>6940728</v>
      </c>
      <c r="J35" s="192">
        <v>57</v>
      </c>
      <c r="K35" s="193">
        <v>507827</v>
      </c>
      <c r="L35" s="191">
        <v>1354</v>
      </c>
      <c r="M35" s="1" t="s">
        <v>94</v>
      </c>
    </row>
    <row r="36" spans="1:13" ht="14.25">
      <c r="A36" s="1" t="s">
        <v>89</v>
      </c>
      <c r="C36" s="33" t="s">
        <v>95</v>
      </c>
      <c r="D36" s="190">
        <v>449</v>
      </c>
      <c r="E36" s="191">
        <v>1771631</v>
      </c>
      <c r="F36" s="190">
        <v>575</v>
      </c>
      <c r="G36" s="191">
        <v>422135</v>
      </c>
      <c r="H36" s="191">
        <v>1024</v>
      </c>
      <c r="I36" s="193">
        <v>2193766</v>
      </c>
      <c r="J36" s="192">
        <v>33</v>
      </c>
      <c r="K36" s="193">
        <v>92410</v>
      </c>
      <c r="L36" s="191">
        <v>1061</v>
      </c>
      <c r="M36" s="1" t="s">
        <v>96</v>
      </c>
    </row>
    <row r="37" spans="3:13" ht="14.25">
      <c r="C37" s="33" t="s">
        <v>97</v>
      </c>
      <c r="D37" s="190">
        <v>781</v>
      </c>
      <c r="E37" s="191">
        <v>3698727</v>
      </c>
      <c r="F37" s="190">
        <v>712</v>
      </c>
      <c r="G37" s="191">
        <v>610460</v>
      </c>
      <c r="H37" s="191">
        <v>1493</v>
      </c>
      <c r="I37" s="193">
        <v>4309187</v>
      </c>
      <c r="J37" s="192">
        <v>45</v>
      </c>
      <c r="K37" s="193">
        <v>190043</v>
      </c>
      <c r="L37" s="191">
        <v>1543</v>
      </c>
      <c r="M37" s="1" t="s">
        <v>98</v>
      </c>
    </row>
    <row r="38" spans="1:12" ht="14.25">
      <c r="A38" s="1" t="s">
        <v>32</v>
      </c>
      <c r="C38" s="33"/>
      <c r="D38" s="91"/>
      <c r="E38" s="183"/>
      <c r="F38" s="187"/>
      <c r="G38" s="188"/>
      <c r="H38" s="195"/>
      <c r="I38" s="189"/>
      <c r="J38" s="188"/>
      <c r="K38" s="189"/>
      <c r="L38" s="184"/>
    </row>
    <row r="39" spans="1:13" ht="14.25">
      <c r="A39" s="34"/>
      <c r="B39" s="34"/>
      <c r="C39" s="35" t="s">
        <v>99</v>
      </c>
      <c r="D39" s="196">
        <f aca="true" t="shared" si="3" ref="D39:J39">SUM(D33:D37)</f>
        <v>4387</v>
      </c>
      <c r="E39" s="186">
        <f t="shared" si="3"/>
        <v>25393767</v>
      </c>
      <c r="F39" s="196">
        <f t="shared" si="3"/>
        <v>3655</v>
      </c>
      <c r="G39" s="196">
        <f t="shared" si="3"/>
        <v>3077437</v>
      </c>
      <c r="H39" s="197">
        <f t="shared" si="3"/>
        <v>8042</v>
      </c>
      <c r="I39" s="196">
        <f>SUM(I33:I37)-2</f>
        <v>28471203</v>
      </c>
      <c r="J39" s="196">
        <f t="shared" si="3"/>
        <v>293</v>
      </c>
      <c r="K39" s="196">
        <f>SUM(K33:K37)+1</f>
        <v>1480040</v>
      </c>
      <c r="L39" s="196">
        <v>8443</v>
      </c>
      <c r="M39" s="34" t="s">
        <v>84</v>
      </c>
    </row>
    <row r="40" spans="3:12" ht="14.25">
      <c r="C40" s="33"/>
      <c r="D40" s="91"/>
      <c r="E40" s="183"/>
      <c r="F40" s="187"/>
      <c r="G40" s="188"/>
      <c r="H40" s="195"/>
      <c r="I40" s="189"/>
      <c r="J40" s="188"/>
      <c r="K40" s="189"/>
      <c r="L40" s="184"/>
    </row>
    <row r="41" spans="3:13" ht="14.25">
      <c r="C41" s="33" t="s">
        <v>100</v>
      </c>
      <c r="D41" s="190">
        <v>3393</v>
      </c>
      <c r="E41" s="191">
        <v>19371632</v>
      </c>
      <c r="F41" s="190">
        <v>2489</v>
      </c>
      <c r="G41" s="191">
        <v>2079130</v>
      </c>
      <c r="H41" s="191">
        <v>5882</v>
      </c>
      <c r="I41" s="193">
        <v>21450762</v>
      </c>
      <c r="J41" s="191">
        <v>231</v>
      </c>
      <c r="K41" s="194">
        <v>554687</v>
      </c>
      <c r="L41" s="191">
        <v>6152</v>
      </c>
      <c r="M41" s="1" t="s">
        <v>101</v>
      </c>
    </row>
    <row r="42" spans="3:13" ht="14.25">
      <c r="C42" s="33" t="s">
        <v>102</v>
      </c>
      <c r="D42" s="190">
        <v>1676</v>
      </c>
      <c r="E42" s="191">
        <v>9497455</v>
      </c>
      <c r="F42" s="190">
        <v>1362</v>
      </c>
      <c r="G42" s="191">
        <v>1113874</v>
      </c>
      <c r="H42" s="191">
        <v>3038</v>
      </c>
      <c r="I42" s="193">
        <v>10611329</v>
      </c>
      <c r="J42" s="191">
        <v>100</v>
      </c>
      <c r="K42" s="194">
        <v>387868</v>
      </c>
      <c r="L42" s="191">
        <v>3162</v>
      </c>
      <c r="M42" s="1" t="s">
        <v>90</v>
      </c>
    </row>
    <row r="43" spans="1:13" ht="14.25">
      <c r="A43" s="1" t="s">
        <v>101</v>
      </c>
      <c r="C43" s="33" t="s">
        <v>103</v>
      </c>
      <c r="D43" s="190">
        <v>777</v>
      </c>
      <c r="E43" s="191">
        <v>2650222</v>
      </c>
      <c r="F43" s="190">
        <v>460</v>
      </c>
      <c r="G43" s="191">
        <v>359784</v>
      </c>
      <c r="H43" s="191">
        <v>1237</v>
      </c>
      <c r="I43" s="193">
        <v>3010005</v>
      </c>
      <c r="J43" s="191">
        <v>50</v>
      </c>
      <c r="K43" s="194">
        <v>110534</v>
      </c>
      <c r="L43" s="191">
        <v>1296</v>
      </c>
      <c r="M43" s="1" t="s">
        <v>104</v>
      </c>
    </row>
    <row r="44" spans="3:13" ht="14.25">
      <c r="C44" s="33" t="s">
        <v>105</v>
      </c>
      <c r="D44" s="190">
        <v>1074</v>
      </c>
      <c r="E44" s="191">
        <v>4805736</v>
      </c>
      <c r="F44" s="190">
        <v>777</v>
      </c>
      <c r="G44" s="191">
        <v>664659</v>
      </c>
      <c r="H44" s="191">
        <v>1851</v>
      </c>
      <c r="I44" s="193">
        <v>5470395</v>
      </c>
      <c r="J44" s="191">
        <v>80</v>
      </c>
      <c r="K44" s="194">
        <v>846940</v>
      </c>
      <c r="L44" s="191">
        <v>1958</v>
      </c>
      <c r="M44" s="1" t="s">
        <v>106</v>
      </c>
    </row>
    <row r="45" spans="1:13" ht="14.25">
      <c r="A45" s="1" t="s">
        <v>107</v>
      </c>
      <c r="C45" s="33" t="s">
        <v>108</v>
      </c>
      <c r="D45" s="190">
        <v>307</v>
      </c>
      <c r="E45" s="191">
        <v>1163864</v>
      </c>
      <c r="F45" s="190">
        <v>282</v>
      </c>
      <c r="G45" s="191">
        <v>222738</v>
      </c>
      <c r="H45" s="191">
        <v>589</v>
      </c>
      <c r="I45" s="193">
        <v>1386603</v>
      </c>
      <c r="J45" s="191">
        <v>20</v>
      </c>
      <c r="K45" s="194">
        <v>33819</v>
      </c>
      <c r="L45" s="191">
        <v>613</v>
      </c>
      <c r="M45" s="1" t="s">
        <v>109</v>
      </c>
    </row>
    <row r="46" spans="3:12" ht="14.25">
      <c r="C46" s="33"/>
      <c r="D46" s="190"/>
      <c r="E46" s="191"/>
      <c r="F46" s="190"/>
      <c r="G46" s="192"/>
      <c r="H46" s="192"/>
      <c r="I46" s="194"/>
      <c r="J46" s="192"/>
      <c r="K46" s="194"/>
      <c r="L46" s="192"/>
    </row>
    <row r="47" spans="1:13" ht="14.25">
      <c r="A47" s="1" t="s">
        <v>32</v>
      </c>
      <c r="C47" s="33" t="s">
        <v>110</v>
      </c>
      <c r="D47" s="190">
        <v>541</v>
      </c>
      <c r="E47" s="191">
        <v>1774102</v>
      </c>
      <c r="F47" s="190">
        <v>437</v>
      </c>
      <c r="G47" s="191">
        <v>363268</v>
      </c>
      <c r="H47" s="191">
        <v>978</v>
      </c>
      <c r="I47" s="193">
        <v>2137371</v>
      </c>
      <c r="J47" s="191">
        <v>37</v>
      </c>
      <c r="K47" s="194">
        <v>220984</v>
      </c>
      <c r="L47" s="191">
        <v>1018</v>
      </c>
      <c r="M47" s="1" t="s">
        <v>111</v>
      </c>
    </row>
    <row r="48" spans="3:13" ht="14.25" customHeight="1">
      <c r="C48" s="33" t="s">
        <v>112</v>
      </c>
      <c r="D48" s="190">
        <v>211</v>
      </c>
      <c r="E48" s="191">
        <v>574977</v>
      </c>
      <c r="F48" s="190">
        <v>191</v>
      </c>
      <c r="G48" s="191">
        <v>188735</v>
      </c>
      <c r="H48" s="191">
        <v>402</v>
      </c>
      <c r="I48" s="193">
        <v>763711</v>
      </c>
      <c r="J48" s="191">
        <v>16</v>
      </c>
      <c r="K48" s="194">
        <v>95828</v>
      </c>
      <c r="L48" s="191">
        <v>420</v>
      </c>
      <c r="M48" s="1" t="s">
        <v>113</v>
      </c>
    </row>
    <row r="49" spans="3:13" ht="14.25">
      <c r="C49" s="33" t="s">
        <v>114</v>
      </c>
      <c r="D49" s="190">
        <v>230</v>
      </c>
      <c r="E49" s="191">
        <v>731550</v>
      </c>
      <c r="F49" s="190">
        <v>130</v>
      </c>
      <c r="G49" s="191">
        <v>109294</v>
      </c>
      <c r="H49" s="191">
        <v>360</v>
      </c>
      <c r="I49" s="193">
        <v>840844</v>
      </c>
      <c r="J49" s="191">
        <v>18</v>
      </c>
      <c r="K49" s="194">
        <v>31620</v>
      </c>
      <c r="L49" s="191">
        <v>387</v>
      </c>
      <c r="M49" s="1" t="s">
        <v>115</v>
      </c>
    </row>
    <row r="50" spans="3:12" ht="14.25">
      <c r="C50" s="33"/>
      <c r="D50" s="190"/>
      <c r="E50" s="191"/>
      <c r="F50" s="190"/>
      <c r="G50" s="192"/>
      <c r="H50" s="192"/>
      <c r="I50" s="194"/>
      <c r="J50" s="192"/>
      <c r="K50" s="194"/>
      <c r="L50" s="192"/>
    </row>
    <row r="51" spans="1:13" ht="14.25">
      <c r="A51" s="34"/>
      <c r="B51" s="34"/>
      <c r="C51" s="35" t="s">
        <v>116</v>
      </c>
      <c r="D51" s="197">
        <f aca="true" t="shared" si="4" ref="D51:K51">SUM(D41:D49)</f>
        <v>8209</v>
      </c>
      <c r="E51" s="197">
        <f t="shared" si="4"/>
        <v>40569538</v>
      </c>
      <c r="F51" s="197">
        <f t="shared" si="4"/>
        <v>6128</v>
      </c>
      <c r="G51" s="197">
        <f>SUM(G41:G49)+1</f>
        <v>5101483</v>
      </c>
      <c r="H51" s="197">
        <f t="shared" si="4"/>
        <v>14337</v>
      </c>
      <c r="I51" s="198">
        <f>SUM(I41:I49)+1</f>
        <v>45671021</v>
      </c>
      <c r="J51" s="199">
        <f t="shared" si="4"/>
        <v>552</v>
      </c>
      <c r="K51" s="198">
        <f t="shared" si="4"/>
        <v>2282280</v>
      </c>
      <c r="L51" s="197">
        <v>15006</v>
      </c>
      <c r="M51" s="34" t="s">
        <v>84</v>
      </c>
    </row>
    <row r="52" spans="3:12" ht="13.5">
      <c r="C52" s="33"/>
      <c r="D52" s="64"/>
      <c r="E52" s="65"/>
      <c r="F52" s="64"/>
      <c r="G52" s="66"/>
      <c r="H52" s="65"/>
      <c r="I52" s="67"/>
      <c r="J52" s="66"/>
      <c r="K52" s="68"/>
      <c r="L52" s="65"/>
    </row>
    <row r="53" spans="1:13" ht="14.25">
      <c r="A53" s="36"/>
      <c r="B53" s="36"/>
      <c r="C53" s="37" t="s">
        <v>117</v>
      </c>
      <c r="D53" s="69">
        <f>SUM(D28+D39+D51)</f>
        <v>45453</v>
      </c>
      <c r="E53" s="70">
        <f>SUM(E28+E39+E51)-1</f>
        <v>314714715</v>
      </c>
      <c r="F53" s="69">
        <f>SUM(F28+F39+F51)</f>
        <v>30210</v>
      </c>
      <c r="G53" s="70">
        <f>SUM(G28+G39+G51)</f>
        <v>26352027</v>
      </c>
      <c r="H53" s="70">
        <f>SUM(H28+H39+H51)</f>
        <v>75663</v>
      </c>
      <c r="I53" s="71">
        <f>SUM(I28+I39+I51)</f>
        <v>341066742</v>
      </c>
      <c r="J53" s="70">
        <f>SUM(J28+J39+J51)</f>
        <v>3381</v>
      </c>
      <c r="K53" s="70">
        <f>SUM(K28+K39+K51)-1</f>
        <v>27301971</v>
      </c>
      <c r="L53" s="70">
        <v>79763</v>
      </c>
      <c r="M53" s="41" t="s">
        <v>117</v>
      </c>
    </row>
    <row r="54" spans="1:9" ht="13.5">
      <c r="A54" s="128" t="s">
        <v>213</v>
      </c>
      <c r="B54" s="128"/>
      <c r="C54" s="128"/>
      <c r="D54" s="128"/>
      <c r="E54" s="128"/>
      <c r="F54" s="128"/>
      <c r="G54" s="128"/>
      <c r="H54" s="128"/>
      <c r="I54" s="128"/>
    </row>
  </sheetData>
  <mergeCells count="12">
    <mergeCell ref="A1:F1"/>
    <mergeCell ref="A2:B2"/>
    <mergeCell ref="C2:C4"/>
    <mergeCell ref="D2:I2"/>
    <mergeCell ref="A4:B4"/>
    <mergeCell ref="A54:I54"/>
    <mergeCell ref="J2:K3"/>
    <mergeCell ref="L2:L3"/>
    <mergeCell ref="A3:B3"/>
    <mergeCell ref="D3:E3"/>
    <mergeCell ref="F3:G3"/>
    <mergeCell ref="H3:I3"/>
  </mergeCells>
  <printOptions/>
  <pageMargins left="0.75" right="0.75" top="1" bottom="1" header="0.512" footer="0.512"/>
  <pageSetup orientation="landscape" paperSize="9" scale="64" r:id="rId2"/>
  <headerFooter alignWithMargins="0">
    <oddHeader>&amp;L&amp;14消費税&amp;11
　7&amp;12　消費税&amp;11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0"/>
  <sheetViews>
    <sheetView showGridLines="0" zoomScale="90" zoomScaleNormal="90" zoomScaleSheetLayoutView="75" workbookViewId="0" topLeftCell="A1">
      <pane xSplit="3" ySplit="5" topLeftCell="D2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9" sqref="G9"/>
    </sheetView>
  </sheetViews>
  <sheetFormatPr defaultColWidth="9.00390625" defaultRowHeight="13.5"/>
  <cols>
    <col min="1" max="1" width="3.75390625" style="57" customWidth="1"/>
    <col min="2" max="2" width="2.50390625" style="57" customWidth="1"/>
    <col min="3" max="3" width="12.50390625" style="57" customWidth="1"/>
    <col min="4" max="4" width="9.125" style="57" bestFit="1" customWidth="1"/>
    <col min="5" max="5" width="15.75390625" style="57" bestFit="1" customWidth="1"/>
    <col min="6" max="6" width="9.125" style="57" bestFit="1" customWidth="1"/>
    <col min="7" max="7" width="14.375" style="57" bestFit="1" customWidth="1"/>
    <col min="8" max="8" width="10.375" style="57" bestFit="1" customWidth="1"/>
    <col min="9" max="9" width="15.75390625" style="57" bestFit="1" customWidth="1"/>
    <col min="10" max="10" width="9.125" style="57" customWidth="1"/>
    <col min="11" max="11" width="14.375" style="57" bestFit="1" customWidth="1"/>
    <col min="12" max="12" width="10.375" style="57" bestFit="1" customWidth="1"/>
    <col min="13" max="13" width="5.75390625" style="57" customWidth="1"/>
    <col min="14" max="14" width="1.875" style="57" customWidth="1"/>
    <col min="15" max="16384" width="9.00390625" style="57" customWidth="1"/>
  </cols>
  <sheetData>
    <row r="1" spans="1:6" ht="21.75" customHeight="1" thickBot="1">
      <c r="A1" s="142" t="s">
        <v>216</v>
      </c>
      <c r="B1" s="142"/>
      <c r="C1" s="142"/>
      <c r="D1" s="142"/>
      <c r="E1" s="142"/>
      <c r="F1" s="142"/>
    </row>
    <row r="2" spans="1:13" ht="14.25" thickTop="1">
      <c r="A2" s="143" t="s">
        <v>119</v>
      </c>
      <c r="B2" s="144"/>
      <c r="C2" s="144" t="s">
        <v>120</v>
      </c>
      <c r="D2" s="149" t="s">
        <v>215</v>
      </c>
      <c r="E2" s="149"/>
      <c r="F2" s="149"/>
      <c r="G2" s="149"/>
      <c r="H2" s="149"/>
      <c r="I2" s="149"/>
      <c r="J2" s="149" t="s">
        <v>121</v>
      </c>
      <c r="K2" s="149"/>
      <c r="L2" s="149" t="s">
        <v>122</v>
      </c>
      <c r="M2" s="46" t="s">
        <v>123</v>
      </c>
    </row>
    <row r="3" spans="1:13" ht="13.5">
      <c r="A3" s="145"/>
      <c r="B3" s="146"/>
      <c r="C3" s="146"/>
      <c r="D3" s="150" t="s">
        <v>124</v>
      </c>
      <c r="E3" s="150"/>
      <c r="F3" s="150" t="s">
        <v>125</v>
      </c>
      <c r="G3" s="150"/>
      <c r="H3" s="150" t="s">
        <v>126</v>
      </c>
      <c r="I3" s="150"/>
      <c r="J3" s="150"/>
      <c r="K3" s="150"/>
      <c r="L3" s="150"/>
      <c r="M3" s="47"/>
    </row>
    <row r="4" spans="1:13" ht="13.5">
      <c r="A4" s="147" t="s">
        <v>127</v>
      </c>
      <c r="B4" s="148"/>
      <c r="C4" s="148"/>
      <c r="D4" s="48" t="s">
        <v>128</v>
      </c>
      <c r="E4" s="48" t="s">
        <v>129</v>
      </c>
      <c r="F4" s="48" t="s">
        <v>128</v>
      </c>
      <c r="G4" s="48" t="s">
        <v>129</v>
      </c>
      <c r="H4" s="48" t="s">
        <v>128</v>
      </c>
      <c r="I4" s="48" t="s">
        <v>129</v>
      </c>
      <c r="J4" s="48" t="s">
        <v>128</v>
      </c>
      <c r="K4" s="48" t="s">
        <v>129</v>
      </c>
      <c r="L4" s="48" t="s">
        <v>130</v>
      </c>
      <c r="M4" s="49" t="s">
        <v>127</v>
      </c>
    </row>
    <row r="5" spans="1:13" s="61" customFormat="1" ht="13.5">
      <c r="A5" s="58"/>
      <c r="B5" s="58"/>
      <c r="C5" s="59"/>
      <c r="D5" s="4" t="s">
        <v>131</v>
      </c>
      <c r="E5" s="4" t="s">
        <v>132</v>
      </c>
      <c r="F5" s="4" t="s">
        <v>131</v>
      </c>
      <c r="G5" s="4" t="s">
        <v>132</v>
      </c>
      <c r="H5" s="4" t="s">
        <v>131</v>
      </c>
      <c r="I5" s="4" t="s">
        <v>132</v>
      </c>
      <c r="J5" s="4" t="s">
        <v>131</v>
      </c>
      <c r="K5" s="4" t="s">
        <v>132</v>
      </c>
      <c r="L5" s="4" t="s">
        <v>131</v>
      </c>
      <c r="M5" s="60" t="s">
        <v>133</v>
      </c>
    </row>
    <row r="6" spans="1:13" ht="14.25">
      <c r="A6" s="50"/>
      <c r="B6" s="153"/>
      <c r="C6" s="51" t="s">
        <v>134</v>
      </c>
      <c r="D6" s="200">
        <v>795</v>
      </c>
      <c r="E6" s="200">
        <v>7117547</v>
      </c>
      <c r="F6" s="200">
        <v>609</v>
      </c>
      <c r="G6" s="200">
        <v>447150</v>
      </c>
      <c r="H6" s="200">
        <v>1404</v>
      </c>
      <c r="I6" s="200">
        <v>7564697</v>
      </c>
      <c r="J6" s="200">
        <v>93</v>
      </c>
      <c r="K6" s="200">
        <v>430731</v>
      </c>
      <c r="L6" s="200">
        <v>1508</v>
      </c>
      <c r="M6" s="52" t="s">
        <v>47</v>
      </c>
    </row>
    <row r="7" spans="1:13" ht="14.25">
      <c r="A7" s="50"/>
      <c r="B7" s="153"/>
      <c r="C7" s="51" t="s">
        <v>135</v>
      </c>
      <c r="D7" s="200">
        <v>1479</v>
      </c>
      <c r="E7" s="200">
        <v>5181554</v>
      </c>
      <c r="F7" s="200">
        <v>1044</v>
      </c>
      <c r="G7" s="200">
        <v>829073</v>
      </c>
      <c r="H7" s="200">
        <v>2523</v>
      </c>
      <c r="I7" s="200">
        <v>6010627</v>
      </c>
      <c r="J7" s="200">
        <v>114</v>
      </c>
      <c r="K7" s="200">
        <v>1751829</v>
      </c>
      <c r="L7" s="200">
        <v>2668</v>
      </c>
      <c r="M7" s="52" t="s">
        <v>49</v>
      </c>
    </row>
    <row r="8" spans="1:13" ht="14.25">
      <c r="A8" s="50" t="s">
        <v>136</v>
      </c>
      <c r="B8" s="153"/>
      <c r="C8" s="51" t="s">
        <v>137</v>
      </c>
      <c r="D8" s="200">
        <v>3658</v>
      </c>
      <c r="E8" s="200">
        <v>24805046</v>
      </c>
      <c r="F8" s="200">
        <v>2578</v>
      </c>
      <c r="G8" s="200">
        <v>2109240</v>
      </c>
      <c r="H8" s="200">
        <v>6236</v>
      </c>
      <c r="I8" s="200">
        <v>26914286</v>
      </c>
      <c r="J8" s="200">
        <v>302</v>
      </c>
      <c r="K8" s="200">
        <v>668501</v>
      </c>
      <c r="L8" s="200">
        <v>6607</v>
      </c>
      <c r="M8" s="52" t="s">
        <v>189</v>
      </c>
    </row>
    <row r="9" spans="1:13" ht="14.25">
      <c r="A9" s="50"/>
      <c r="B9" s="153"/>
      <c r="C9" s="51" t="s">
        <v>138</v>
      </c>
      <c r="D9" s="200">
        <v>2817</v>
      </c>
      <c r="E9" s="200">
        <v>15947857</v>
      </c>
      <c r="F9" s="200">
        <v>2362</v>
      </c>
      <c r="G9" s="200">
        <v>1893458</v>
      </c>
      <c r="H9" s="200">
        <v>5179</v>
      </c>
      <c r="I9" s="200">
        <v>17841315</v>
      </c>
      <c r="J9" s="200">
        <v>171</v>
      </c>
      <c r="K9" s="200">
        <v>1768289</v>
      </c>
      <c r="L9" s="200">
        <v>5416</v>
      </c>
      <c r="M9" s="52" t="s">
        <v>53</v>
      </c>
    </row>
    <row r="10" spans="1:13" ht="14.25">
      <c r="A10" s="50"/>
      <c r="B10" s="153"/>
      <c r="C10" s="51" t="s">
        <v>139</v>
      </c>
      <c r="D10" s="200">
        <v>5248</v>
      </c>
      <c r="E10" s="200">
        <v>58628500</v>
      </c>
      <c r="F10" s="200">
        <v>2775</v>
      </c>
      <c r="G10" s="200">
        <v>2566450</v>
      </c>
      <c r="H10" s="200">
        <v>8023</v>
      </c>
      <c r="I10" s="200">
        <v>61194951</v>
      </c>
      <c r="J10" s="200">
        <v>558</v>
      </c>
      <c r="K10" s="200">
        <v>2582346</v>
      </c>
      <c r="L10" s="200">
        <v>8670</v>
      </c>
      <c r="M10" s="52" t="s">
        <v>190</v>
      </c>
    </row>
    <row r="11" spans="1:13" ht="14.25">
      <c r="A11" s="50"/>
      <c r="B11" s="153"/>
      <c r="C11" s="51"/>
      <c r="D11" s="200"/>
      <c r="E11" s="200"/>
      <c r="F11" s="200"/>
      <c r="G11" s="200"/>
      <c r="H11" s="200"/>
      <c r="I11" s="200"/>
      <c r="J11" s="200"/>
      <c r="K11" s="200"/>
      <c r="L11" s="200"/>
      <c r="M11" s="52"/>
    </row>
    <row r="12" spans="1:13" ht="14.25">
      <c r="A12" s="50"/>
      <c r="B12" s="153"/>
      <c r="C12" s="51" t="s">
        <v>140</v>
      </c>
      <c r="D12" s="200">
        <v>3682</v>
      </c>
      <c r="E12" s="200">
        <v>13727080</v>
      </c>
      <c r="F12" s="200">
        <v>2691</v>
      </c>
      <c r="G12" s="200">
        <v>2123300</v>
      </c>
      <c r="H12" s="200">
        <v>6373</v>
      </c>
      <c r="I12" s="200">
        <v>15850380</v>
      </c>
      <c r="J12" s="200">
        <v>235</v>
      </c>
      <c r="K12" s="200">
        <v>510332</v>
      </c>
      <c r="L12" s="200">
        <v>6698</v>
      </c>
      <c r="M12" s="52" t="s">
        <v>58</v>
      </c>
    </row>
    <row r="13" spans="1:13" ht="14.25">
      <c r="A13" s="50"/>
      <c r="B13" s="153"/>
      <c r="C13" s="51" t="s">
        <v>141</v>
      </c>
      <c r="D13" s="200">
        <v>5218</v>
      </c>
      <c r="E13" s="200">
        <v>69517227</v>
      </c>
      <c r="F13" s="200">
        <v>3877</v>
      </c>
      <c r="G13" s="200">
        <v>3427027</v>
      </c>
      <c r="H13" s="200">
        <v>9095</v>
      </c>
      <c r="I13" s="200">
        <v>72944254</v>
      </c>
      <c r="J13" s="200">
        <v>470</v>
      </c>
      <c r="K13" s="200">
        <v>3820024</v>
      </c>
      <c r="L13" s="200">
        <v>9657</v>
      </c>
      <c r="M13" s="52" t="s">
        <v>56</v>
      </c>
    </row>
    <row r="14" spans="1:13" ht="14.25">
      <c r="A14" s="50" t="s">
        <v>142</v>
      </c>
      <c r="B14" s="153"/>
      <c r="C14" s="51" t="s">
        <v>143</v>
      </c>
      <c r="D14" s="200">
        <v>3195</v>
      </c>
      <c r="E14" s="200">
        <v>10266933</v>
      </c>
      <c r="F14" s="200">
        <v>2666</v>
      </c>
      <c r="G14" s="200">
        <v>1969450</v>
      </c>
      <c r="H14" s="200">
        <v>5861</v>
      </c>
      <c r="I14" s="200">
        <v>12236383</v>
      </c>
      <c r="J14" s="200">
        <v>278</v>
      </c>
      <c r="K14" s="200">
        <v>1928295</v>
      </c>
      <c r="L14" s="200">
        <v>6235</v>
      </c>
      <c r="M14" s="52" t="s">
        <v>61</v>
      </c>
    </row>
    <row r="15" spans="1:13" ht="14.25">
      <c r="A15" s="50"/>
      <c r="B15" s="153"/>
      <c r="C15" s="51" t="s">
        <v>144</v>
      </c>
      <c r="D15" s="200">
        <v>1595</v>
      </c>
      <c r="E15" s="200">
        <v>5547700</v>
      </c>
      <c r="F15" s="200">
        <v>1596</v>
      </c>
      <c r="G15" s="200">
        <v>1143941</v>
      </c>
      <c r="H15" s="200">
        <v>3191</v>
      </c>
      <c r="I15" s="200">
        <v>6691641</v>
      </c>
      <c r="J15" s="200">
        <v>78</v>
      </c>
      <c r="K15" s="200">
        <v>194733</v>
      </c>
      <c r="L15" s="200">
        <v>3313</v>
      </c>
      <c r="M15" s="52" t="s">
        <v>63</v>
      </c>
    </row>
    <row r="16" spans="1:13" ht="14.25">
      <c r="A16" s="50"/>
      <c r="B16" s="153"/>
      <c r="C16" s="51" t="s">
        <v>145</v>
      </c>
      <c r="D16" s="200">
        <v>2759</v>
      </c>
      <c r="E16" s="200">
        <v>12380409</v>
      </c>
      <c r="F16" s="200">
        <v>2514</v>
      </c>
      <c r="G16" s="200">
        <v>1826869</v>
      </c>
      <c r="H16" s="200">
        <v>5273</v>
      </c>
      <c r="I16" s="200">
        <v>14207278</v>
      </c>
      <c r="J16" s="200">
        <v>170</v>
      </c>
      <c r="K16" s="200">
        <v>908757</v>
      </c>
      <c r="L16" s="200">
        <v>5504</v>
      </c>
      <c r="M16" s="52" t="s">
        <v>65</v>
      </c>
    </row>
    <row r="17" spans="1:13" ht="14.25">
      <c r="A17" s="50"/>
      <c r="B17" s="153"/>
      <c r="C17" s="51"/>
      <c r="D17" s="200"/>
      <c r="E17" s="200"/>
      <c r="F17" s="200"/>
      <c r="G17" s="200"/>
      <c r="H17" s="200"/>
      <c r="I17" s="200"/>
      <c r="J17" s="200"/>
      <c r="K17" s="200"/>
      <c r="L17" s="200"/>
      <c r="M17" s="52"/>
    </row>
    <row r="18" spans="1:13" ht="14.25">
      <c r="A18" s="50"/>
      <c r="B18" s="153"/>
      <c r="C18" s="51" t="s">
        <v>146</v>
      </c>
      <c r="D18" s="200">
        <v>936</v>
      </c>
      <c r="E18" s="200">
        <v>3374353</v>
      </c>
      <c r="F18" s="200">
        <v>706</v>
      </c>
      <c r="G18" s="200">
        <v>529017</v>
      </c>
      <c r="H18" s="200">
        <v>1642</v>
      </c>
      <c r="I18" s="200">
        <v>3903369</v>
      </c>
      <c r="J18" s="200">
        <v>58</v>
      </c>
      <c r="K18" s="200">
        <v>8145681</v>
      </c>
      <c r="L18" s="200">
        <v>1719</v>
      </c>
      <c r="M18" s="52" t="s">
        <v>67</v>
      </c>
    </row>
    <row r="19" spans="1:13" ht="14.25">
      <c r="A19" s="50"/>
      <c r="B19" s="153"/>
      <c r="C19" s="51" t="s">
        <v>147</v>
      </c>
      <c r="D19" s="200">
        <v>1364</v>
      </c>
      <c r="E19" s="200">
        <v>3969485</v>
      </c>
      <c r="F19" s="200">
        <v>1160</v>
      </c>
      <c r="G19" s="200">
        <v>874713</v>
      </c>
      <c r="H19" s="200">
        <v>2524</v>
      </c>
      <c r="I19" s="200">
        <v>4844198</v>
      </c>
      <c r="J19" s="200">
        <v>65</v>
      </c>
      <c r="K19" s="200">
        <v>303769</v>
      </c>
      <c r="L19" s="200">
        <v>2625</v>
      </c>
      <c r="M19" s="52" t="s">
        <v>70</v>
      </c>
    </row>
    <row r="20" spans="1:13" ht="14.25">
      <c r="A20" s="50" t="s">
        <v>119</v>
      </c>
      <c r="B20" s="153"/>
      <c r="C20" s="51" t="s">
        <v>148</v>
      </c>
      <c r="D20" s="200">
        <v>952</v>
      </c>
      <c r="E20" s="200">
        <v>2903270</v>
      </c>
      <c r="F20" s="200">
        <v>825</v>
      </c>
      <c r="G20" s="200">
        <v>561186</v>
      </c>
      <c r="H20" s="200">
        <v>1777</v>
      </c>
      <c r="I20" s="200">
        <v>3464456</v>
      </c>
      <c r="J20" s="200">
        <v>40</v>
      </c>
      <c r="K20" s="200">
        <v>69472</v>
      </c>
      <c r="L20" s="200">
        <v>1843</v>
      </c>
      <c r="M20" s="52" t="s">
        <v>72</v>
      </c>
    </row>
    <row r="21" spans="1:13" ht="14.25">
      <c r="A21" s="50"/>
      <c r="B21" s="153"/>
      <c r="C21" s="51" t="s">
        <v>149</v>
      </c>
      <c r="D21" s="200">
        <v>676</v>
      </c>
      <c r="E21" s="200">
        <v>2307397</v>
      </c>
      <c r="F21" s="200">
        <v>591</v>
      </c>
      <c r="G21" s="200">
        <v>405857</v>
      </c>
      <c r="H21" s="200">
        <v>1267</v>
      </c>
      <c r="I21" s="200">
        <v>2713253</v>
      </c>
      <c r="J21" s="200">
        <v>43</v>
      </c>
      <c r="K21" s="200">
        <v>134011</v>
      </c>
      <c r="L21" s="200">
        <v>1318</v>
      </c>
      <c r="M21" s="52" t="s">
        <v>74</v>
      </c>
    </row>
    <row r="22" spans="1:13" ht="14.25">
      <c r="A22" s="50"/>
      <c r="B22" s="153"/>
      <c r="C22" s="51" t="s">
        <v>150</v>
      </c>
      <c r="D22" s="200">
        <v>994</v>
      </c>
      <c r="E22" s="200">
        <v>3258266</v>
      </c>
      <c r="F22" s="200">
        <v>905</v>
      </c>
      <c r="G22" s="200">
        <v>635190</v>
      </c>
      <c r="H22" s="200">
        <v>1899</v>
      </c>
      <c r="I22" s="200">
        <v>3893456</v>
      </c>
      <c r="J22" s="200">
        <v>59</v>
      </c>
      <c r="K22" s="200">
        <v>162498</v>
      </c>
      <c r="L22" s="200">
        <v>1980</v>
      </c>
      <c r="M22" s="52" t="s">
        <v>76</v>
      </c>
    </row>
    <row r="23" spans="1:13" ht="14.25">
      <c r="A23" s="50"/>
      <c r="B23" s="153"/>
      <c r="C23" s="51"/>
      <c r="D23" s="200"/>
      <c r="E23" s="200"/>
      <c r="F23" s="200"/>
      <c r="G23" s="200"/>
      <c r="H23" s="200"/>
      <c r="I23" s="200"/>
      <c r="J23" s="200"/>
      <c r="K23" s="200"/>
      <c r="L23" s="200"/>
      <c r="M23" s="52"/>
    </row>
    <row r="24" spans="1:13" ht="14.25">
      <c r="A24" s="50"/>
      <c r="B24" s="153"/>
      <c r="C24" s="51" t="s">
        <v>151</v>
      </c>
      <c r="D24" s="200">
        <v>842</v>
      </c>
      <c r="E24" s="200">
        <v>2293680</v>
      </c>
      <c r="F24" s="200">
        <v>717</v>
      </c>
      <c r="G24" s="200">
        <v>488000</v>
      </c>
      <c r="H24" s="200">
        <v>1559</v>
      </c>
      <c r="I24" s="200">
        <v>2781680</v>
      </c>
      <c r="J24" s="200">
        <v>56</v>
      </c>
      <c r="K24" s="200">
        <v>111878</v>
      </c>
      <c r="L24" s="200">
        <v>1629</v>
      </c>
      <c r="M24" s="52" t="s">
        <v>78</v>
      </c>
    </row>
    <row r="25" spans="1:13" ht="14.25">
      <c r="A25" s="50"/>
      <c r="B25" s="153"/>
      <c r="C25" s="51" t="s">
        <v>152</v>
      </c>
      <c r="D25" s="200">
        <v>1077</v>
      </c>
      <c r="E25" s="200">
        <v>3173545</v>
      </c>
      <c r="F25" s="200">
        <v>881</v>
      </c>
      <c r="G25" s="200">
        <v>688673</v>
      </c>
      <c r="H25" s="200">
        <v>1958</v>
      </c>
      <c r="I25" s="200">
        <v>3862219</v>
      </c>
      <c r="J25" s="200">
        <v>66</v>
      </c>
      <c r="K25" s="200">
        <v>280009</v>
      </c>
      <c r="L25" s="200">
        <v>2041</v>
      </c>
      <c r="M25" s="52" t="s">
        <v>191</v>
      </c>
    </row>
    <row r="26" spans="1:13" ht="14.25">
      <c r="A26" s="50"/>
      <c r="B26" s="153"/>
      <c r="C26" s="51" t="s">
        <v>153</v>
      </c>
      <c r="D26" s="200">
        <v>2557</v>
      </c>
      <c r="E26" s="200">
        <v>7980724</v>
      </c>
      <c r="F26" s="200">
        <v>1753</v>
      </c>
      <c r="G26" s="200">
        <v>1340975</v>
      </c>
      <c r="H26" s="200">
        <v>4310</v>
      </c>
      <c r="I26" s="200">
        <v>9321699</v>
      </c>
      <c r="J26" s="200">
        <v>180</v>
      </c>
      <c r="K26" s="200">
        <v>312937</v>
      </c>
      <c r="L26" s="200">
        <v>4589</v>
      </c>
      <c r="M26" s="52" t="s">
        <v>82</v>
      </c>
    </row>
    <row r="27" spans="1:13" ht="14.25">
      <c r="A27" s="50"/>
      <c r="B27" s="153"/>
      <c r="C27" s="51"/>
      <c r="D27" s="200"/>
      <c r="E27" s="200"/>
      <c r="F27" s="200"/>
      <c r="G27" s="200"/>
      <c r="H27" s="200"/>
      <c r="I27" s="200"/>
      <c r="J27" s="200"/>
      <c r="K27" s="200"/>
      <c r="L27" s="200"/>
      <c r="M27" s="52"/>
    </row>
    <row r="28" spans="1:13" ht="14.25">
      <c r="A28" s="50"/>
      <c r="B28" s="153"/>
      <c r="C28" s="53" t="s">
        <v>200</v>
      </c>
      <c r="D28" s="201">
        <f aca="true" t="shared" si="0" ref="D28:J28">SUM(D6:D26)</f>
        <v>39844</v>
      </c>
      <c r="E28" s="201">
        <f>SUM(E6:E26)-1</f>
        <v>252380572</v>
      </c>
      <c r="F28" s="201">
        <f t="shared" si="0"/>
        <v>30250</v>
      </c>
      <c r="G28" s="201">
        <f t="shared" si="0"/>
        <v>23859569</v>
      </c>
      <c r="H28" s="201">
        <f t="shared" si="0"/>
        <v>70094</v>
      </c>
      <c r="I28" s="201">
        <f>SUM(I6:I26)-1</f>
        <v>276240141</v>
      </c>
      <c r="J28" s="201">
        <f t="shared" si="0"/>
        <v>3036</v>
      </c>
      <c r="K28" s="201">
        <f>SUM(K6:K26)-2</f>
        <v>24084090</v>
      </c>
      <c r="L28" s="201">
        <v>74020</v>
      </c>
      <c r="M28" s="54" t="s">
        <v>154</v>
      </c>
    </row>
    <row r="29" spans="1:13" ht="14.25">
      <c r="A29" s="50"/>
      <c r="B29" s="153"/>
      <c r="C29" s="53"/>
      <c r="D29" s="201"/>
      <c r="E29" s="201"/>
      <c r="F29" s="201"/>
      <c r="G29" s="201"/>
      <c r="H29" s="201"/>
      <c r="I29" s="201"/>
      <c r="J29" s="201"/>
      <c r="K29" s="201"/>
      <c r="L29" s="201"/>
      <c r="M29" s="54"/>
    </row>
    <row r="30" spans="1:13" ht="14.25">
      <c r="A30" s="50"/>
      <c r="B30" s="153"/>
      <c r="C30" s="53" t="s">
        <v>155</v>
      </c>
      <c r="D30" s="201">
        <f>SUM(D6:D9)</f>
        <v>8749</v>
      </c>
      <c r="E30" s="201">
        <f aca="true" t="shared" si="1" ref="E30:K30">SUM(E6:E9)</f>
        <v>53052004</v>
      </c>
      <c r="F30" s="201">
        <f t="shared" si="1"/>
        <v>6593</v>
      </c>
      <c r="G30" s="201">
        <f t="shared" si="1"/>
        <v>5278921</v>
      </c>
      <c r="H30" s="201">
        <f t="shared" si="1"/>
        <v>15342</v>
      </c>
      <c r="I30" s="201">
        <f t="shared" si="1"/>
        <v>58330925</v>
      </c>
      <c r="J30" s="201">
        <f t="shared" si="1"/>
        <v>680</v>
      </c>
      <c r="K30" s="201">
        <f t="shared" si="1"/>
        <v>4619350</v>
      </c>
      <c r="L30" s="201">
        <v>16022</v>
      </c>
      <c r="M30" s="54" t="s">
        <v>156</v>
      </c>
    </row>
    <row r="31" spans="1:13" ht="14.25">
      <c r="A31" s="50"/>
      <c r="B31" s="153"/>
      <c r="C31" s="53" t="s">
        <v>157</v>
      </c>
      <c r="D31" s="201">
        <f>SUM(D10:D14)</f>
        <v>17343</v>
      </c>
      <c r="E31" s="201">
        <f aca="true" t="shared" si="2" ref="E31:K31">SUM(E10:E14)</f>
        <v>152139740</v>
      </c>
      <c r="F31" s="201">
        <f t="shared" si="2"/>
        <v>12009</v>
      </c>
      <c r="G31" s="201">
        <f t="shared" si="2"/>
        <v>10086227</v>
      </c>
      <c r="H31" s="201">
        <f t="shared" si="2"/>
        <v>29352</v>
      </c>
      <c r="I31" s="201">
        <f t="shared" si="2"/>
        <v>162225968</v>
      </c>
      <c r="J31" s="201">
        <f t="shared" si="2"/>
        <v>1541</v>
      </c>
      <c r="K31" s="201">
        <f t="shared" si="2"/>
        <v>8840997</v>
      </c>
      <c r="L31" s="201">
        <v>30893</v>
      </c>
      <c r="M31" s="54" t="s">
        <v>136</v>
      </c>
    </row>
    <row r="32" spans="1:13" ht="14.25">
      <c r="A32" s="50"/>
      <c r="B32" s="50"/>
      <c r="C32" s="53"/>
      <c r="D32" s="201"/>
      <c r="E32" s="201"/>
      <c r="F32" s="201"/>
      <c r="G32" s="201"/>
      <c r="H32" s="201"/>
      <c r="I32" s="201"/>
      <c r="J32" s="201"/>
      <c r="K32" s="201"/>
      <c r="L32" s="200"/>
      <c r="M32" s="54"/>
    </row>
    <row r="33" spans="1:13" ht="14.25">
      <c r="A33" s="50" t="s">
        <v>158</v>
      </c>
      <c r="B33" s="153"/>
      <c r="C33" s="51" t="s">
        <v>159</v>
      </c>
      <c r="D33" s="200">
        <v>2135</v>
      </c>
      <c r="E33" s="200">
        <v>10608088</v>
      </c>
      <c r="F33" s="200">
        <v>2222</v>
      </c>
      <c r="G33" s="200">
        <v>1614233</v>
      </c>
      <c r="H33" s="200">
        <v>4357</v>
      </c>
      <c r="I33" s="200">
        <v>12222321</v>
      </c>
      <c r="J33" s="200">
        <v>129</v>
      </c>
      <c r="K33" s="200">
        <v>403991</v>
      </c>
      <c r="L33" s="200">
        <v>4551</v>
      </c>
      <c r="M33" s="52" t="s">
        <v>160</v>
      </c>
    </row>
    <row r="34" spans="1:13" ht="14.25">
      <c r="A34" s="50"/>
      <c r="B34" s="153"/>
      <c r="C34" s="51" t="s">
        <v>161</v>
      </c>
      <c r="D34" s="200">
        <v>923</v>
      </c>
      <c r="E34" s="200">
        <v>3218027</v>
      </c>
      <c r="F34" s="200">
        <v>976</v>
      </c>
      <c r="G34" s="200">
        <v>693711</v>
      </c>
      <c r="H34" s="200">
        <v>1899</v>
      </c>
      <c r="I34" s="200">
        <v>3911738</v>
      </c>
      <c r="J34" s="200">
        <v>76</v>
      </c>
      <c r="K34" s="200">
        <v>314354</v>
      </c>
      <c r="L34" s="200">
        <v>1992</v>
      </c>
      <c r="M34" s="52" t="s">
        <v>162</v>
      </c>
    </row>
    <row r="35" spans="1:13" ht="14.25">
      <c r="A35" s="50" t="s">
        <v>160</v>
      </c>
      <c r="B35" s="153"/>
      <c r="C35" s="51" t="s">
        <v>163</v>
      </c>
      <c r="D35" s="200">
        <v>1000</v>
      </c>
      <c r="E35" s="200">
        <v>6608231</v>
      </c>
      <c r="F35" s="200">
        <v>847</v>
      </c>
      <c r="G35" s="200">
        <v>638221</v>
      </c>
      <c r="H35" s="200">
        <v>1847</v>
      </c>
      <c r="I35" s="200">
        <v>7246452</v>
      </c>
      <c r="J35" s="200">
        <v>80</v>
      </c>
      <c r="K35" s="200">
        <v>520715</v>
      </c>
      <c r="L35" s="200">
        <v>1961</v>
      </c>
      <c r="M35" s="52" t="s">
        <v>164</v>
      </c>
    </row>
    <row r="36" spans="1:13" ht="14.25">
      <c r="A36" s="50"/>
      <c r="B36" s="153"/>
      <c r="C36" s="51" t="s">
        <v>165</v>
      </c>
      <c r="D36" s="200">
        <v>596</v>
      </c>
      <c r="E36" s="200">
        <v>1830030</v>
      </c>
      <c r="F36" s="200">
        <v>760</v>
      </c>
      <c r="G36" s="200">
        <v>517452</v>
      </c>
      <c r="H36" s="200">
        <v>1356</v>
      </c>
      <c r="I36" s="200">
        <v>2347481</v>
      </c>
      <c r="J36" s="200">
        <v>51</v>
      </c>
      <c r="K36" s="200">
        <v>109118</v>
      </c>
      <c r="L36" s="200">
        <v>1411</v>
      </c>
      <c r="M36" s="52" t="s">
        <v>166</v>
      </c>
    </row>
    <row r="37" spans="1:13" ht="14.25">
      <c r="A37" s="50" t="s">
        <v>119</v>
      </c>
      <c r="B37" s="153"/>
      <c r="C37" s="51" t="s">
        <v>167</v>
      </c>
      <c r="D37" s="200">
        <v>1090</v>
      </c>
      <c r="E37" s="200">
        <v>3835590</v>
      </c>
      <c r="F37" s="200">
        <v>1165</v>
      </c>
      <c r="G37" s="200">
        <v>844759</v>
      </c>
      <c r="H37" s="200">
        <v>2255</v>
      </c>
      <c r="I37" s="200">
        <v>4680348</v>
      </c>
      <c r="J37" s="200">
        <v>74</v>
      </c>
      <c r="K37" s="200">
        <v>203111</v>
      </c>
      <c r="L37" s="200">
        <v>2343</v>
      </c>
      <c r="M37" s="52" t="s">
        <v>168</v>
      </c>
    </row>
    <row r="38" spans="1:13" ht="14.25">
      <c r="A38" s="50"/>
      <c r="B38" s="153"/>
      <c r="C38" s="51"/>
      <c r="D38" s="200"/>
      <c r="E38" s="200"/>
      <c r="F38" s="200"/>
      <c r="G38" s="200"/>
      <c r="H38" s="200"/>
      <c r="I38" s="200"/>
      <c r="J38" s="200"/>
      <c r="K38" s="200"/>
      <c r="L38" s="200"/>
      <c r="M38" s="52"/>
    </row>
    <row r="39" spans="1:13" ht="14.25">
      <c r="A39" s="50"/>
      <c r="B39" s="153"/>
      <c r="C39" s="53" t="s">
        <v>201</v>
      </c>
      <c r="D39" s="201">
        <f>SUM(D33:D37)</f>
        <v>5744</v>
      </c>
      <c r="E39" s="201">
        <f>SUM(E33:E37)-1</f>
        <v>26099965</v>
      </c>
      <c r="F39" s="201">
        <f aca="true" t="shared" si="3" ref="F39:K39">SUM(F33:F37)</f>
        <v>5970</v>
      </c>
      <c r="G39" s="201">
        <f>SUM(G33:G37)-1</f>
        <v>4308375</v>
      </c>
      <c r="H39" s="201">
        <f t="shared" si="3"/>
        <v>11714</v>
      </c>
      <c r="I39" s="201">
        <f>SUM(I33:I37)</f>
        <v>30408340</v>
      </c>
      <c r="J39" s="201">
        <f t="shared" si="3"/>
        <v>410</v>
      </c>
      <c r="K39" s="201">
        <f t="shared" si="3"/>
        <v>1551289</v>
      </c>
      <c r="L39" s="201">
        <v>12258</v>
      </c>
      <c r="M39" s="54" t="s">
        <v>154</v>
      </c>
    </row>
    <row r="40" spans="1:13" ht="14.25">
      <c r="A40" s="50"/>
      <c r="B40" s="50"/>
      <c r="C40" s="53"/>
      <c r="D40" s="201"/>
      <c r="E40" s="201"/>
      <c r="F40" s="201"/>
      <c r="G40" s="201"/>
      <c r="H40" s="201"/>
      <c r="I40" s="201"/>
      <c r="J40" s="201"/>
      <c r="K40" s="201"/>
      <c r="L40" s="200"/>
      <c r="M40" s="54"/>
    </row>
    <row r="41" spans="1:13" ht="14.25">
      <c r="A41" s="50"/>
      <c r="B41" s="153"/>
      <c r="C41" s="51" t="s">
        <v>169</v>
      </c>
      <c r="D41" s="200">
        <v>4242</v>
      </c>
      <c r="E41" s="200">
        <v>19739744</v>
      </c>
      <c r="F41" s="200">
        <v>3485</v>
      </c>
      <c r="G41" s="200">
        <v>2626917</v>
      </c>
      <c r="H41" s="200">
        <v>7727</v>
      </c>
      <c r="I41" s="200">
        <v>22366661</v>
      </c>
      <c r="J41" s="200">
        <v>297</v>
      </c>
      <c r="K41" s="200">
        <v>607116</v>
      </c>
      <c r="L41" s="200">
        <v>8104</v>
      </c>
      <c r="M41" s="52" t="s">
        <v>170</v>
      </c>
    </row>
    <row r="42" spans="1:13" ht="14.25">
      <c r="A42" s="50" t="s">
        <v>170</v>
      </c>
      <c r="B42" s="153"/>
      <c r="C42" s="51" t="s">
        <v>171</v>
      </c>
      <c r="D42" s="200">
        <v>2053</v>
      </c>
      <c r="E42" s="200">
        <v>9684081</v>
      </c>
      <c r="F42" s="200">
        <v>1896</v>
      </c>
      <c r="G42" s="200">
        <v>1386141</v>
      </c>
      <c r="H42" s="200">
        <v>3949</v>
      </c>
      <c r="I42" s="200">
        <v>11070222</v>
      </c>
      <c r="J42" s="200">
        <v>122</v>
      </c>
      <c r="K42" s="200">
        <v>397500</v>
      </c>
      <c r="L42" s="200">
        <v>4122</v>
      </c>
      <c r="M42" s="52" t="s">
        <v>158</v>
      </c>
    </row>
    <row r="43" spans="1:13" ht="14.25">
      <c r="A43" s="50"/>
      <c r="B43" s="153"/>
      <c r="C43" s="51" t="s">
        <v>172</v>
      </c>
      <c r="D43" s="200">
        <v>1198</v>
      </c>
      <c r="E43" s="200">
        <v>2869558</v>
      </c>
      <c r="F43" s="200">
        <v>966</v>
      </c>
      <c r="G43" s="200">
        <v>634716</v>
      </c>
      <c r="H43" s="200">
        <v>2164</v>
      </c>
      <c r="I43" s="200">
        <v>3504274</v>
      </c>
      <c r="J43" s="200">
        <v>93</v>
      </c>
      <c r="K43" s="200">
        <v>156944</v>
      </c>
      <c r="L43" s="200">
        <v>2289</v>
      </c>
      <c r="M43" s="52" t="s">
        <v>173</v>
      </c>
    </row>
    <row r="44" spans="1:13" ht="14.25">
      <c r="A44" s="50"/>
      <c r="B44" s="153"/>
      <c r="C44" s="51" t="s">
        <v>174</v>
      </c>
      <c r="D44" s="200">
        <v>1336</v>
      </c>
      <c r="E44" s="200">
        <v>4967706</v>
      </c>
      <c r="F44" s="200">
        <v>1248</v>
      </c>
      <c r="G44" s="200">
        <v>925782</v>
      </c>
      <c r="H44" s="200">
        <v>2584</v>
      </c>
      <c r="I44" s="200">
        <v>5893488</v>
      </c>
      <c r="J44" s="200">
        <v>105</v>
      </c>
      <c r="K44" s="200">
        <v>865580</v>
      </c>
      <c r="L44" s="200">
        <v>2726</v>
      </c>
      <c r="M44" s="52" t="s">
        <v>175</v>
      </c>
    </row>
    <row r="45" spans="1:13" ht="14.25">
      <c r="A45" s="50" t="s">
        <v>176</v>
      </c>
      <c r="B45" s="153"/>
      <c r="C45" s="51" t="s">
        <v>177</v>
      </c>
      <c r="D45" s="200">
        <v>388</v>
      </c>
      <c r="E45" s="200">
        <v>1210640</v>
      </c>
      <c r="F45" s="200">
        <v>494</v>
      </c>
      <c r="G45" s="200">
        <v>325925</v>
      </c>
      <c r="H45" s="200">
        <v>882</v>
      </c>
      <c r="I45" s="200">
        <v>1536564</v>
      </c>
      <c r="J45" s="200">
        <v>29</v>
      </c>
      <c r="K45" s="200">
        <v>40090</v>
      </c>
      <c r="L45" s="200">
        <v>917</v>
      </c>
      <c r="M45" s="52" t="s">
        <v>178</v>
      </c>
    </row>
    <row r="46" spans="1:13" ht="14.25">
      <c r="A46" s="50"/>
      <c r="B46" s="153"/>
      <c r="C46" s="51"/>
      <c r="D46" s="200"/>
      <c r="E46" s="200"/>
      <c r="F46" s="200"/>
      <c r="G46" s="200"/>
      <c r="H46" s="200"/>
      <c r="I46" s="200"/>
      <c r="J46" s="200"/>
      <c r="K46" s="200"/>
      <c r="L46" s="200"/>
      <c r="M46" s="52"/>
    </row>
    <row r="47" spans="1:13" ht="14.25">
      <c r="A47" s="50"/>
      <c r="B47" s="153"/>
      <c r="C47" s="51" t="s">
        <v>179</v>
      </c>
      <c r="D47" s="200">
        <v>726</v>
      </c>
      <c r="E47" s="200">
        <v>1869031</v>
      </c>
      <c r="F47" s="200">
        <v>735</v>
      </c>
      <c r="G47" s="200">
        <v>510124</v>
      </c>
      <c r="H47" s="200">
        <v>1461</v>
      </c>
      <c r="I47" s="200">
        <v>2379154</v>
      </c>
      <c r="J47" s="200">
        <v>48</v>
      </c>
      <c r="K47" s="200">
        <v>236944</v>
      </c>
      <c r="L47" s="200">
        <v>1516</v>
      </c>
      <c r="M47" s="52" t="s">
        <v>180</v>
      </c>
    </row>
    <row r="48" spans="1:13" ht="14.25">
      <c r="A48" s="50"/>
      <c r="B48" s="153"/>
      <c r="C48" s="51" t="s">
        <v>181</v>
      </c>
      <c r="D48" s="200">
        <v>310</v>
      </c>
      <c r="E48" s="200">
        <v>619808</v>
      </c>
      <c r="F48" s="200">
        <v>261</v>
      </c>
      <c r="G48" s="200">
        <v>220387</v>
      </c>
      <c r="H48" s="200">
        <v>571</v>
      </c>
      <c r="I48" s="200">
        <v>840196</v>
      </c>
      <c r="J48" s="200">
        <v>19</v>
      </c>
      <c r="K48" s="200">
        <v>96472</v>
      </c>
      <c r="L48" s="200">
        <v>595</v>
      </c>
      <c r="M48" s="52" t="s">
        <v>182</v>
      </c>
    </row>
    <row r="49" spans="1:13" ht="14.25">
      <c r="A49" s="50" t="s">
        <v>119</v>
      </c>
      <c r="B49" s="153"/>
      <c r="C49" s="51" t="s">
        <v>183</v>
      </c>
      <c r="D49" s="200">
        <v>283</v>
      </c>
      <c r="E49" s="200">
        <v>764953</v>
      </c>
      <c r="F49" s="200">
        <v>372</v>
      </c>
      <c r="G49" s="200">
        <v>231753</v>
      </c>
      <c r="H49" s="200">
        <v>655</v>
      </c>
      <c r="I49" s="200">
        <v>996706</v>
      </c>
      <c r="J49" s="200">
        <v>25</v>
      </c>
      <c r="K49" s="200">
        <v>51148</v>
      </c>
      <c r="L49" s="200">
        <v>693</v>
      </c>
      <c r="M49" s="52" t="s">
        <v>184</v>
      </c>
    </row>
    <row r="50" spans="1:13" ht="14.25">
      <c r="A50" s="50"/>
      <c r="B50" s="153"/>
      <c r="C50" s="51"/>
      <c r="D50" s="200"/>
      <c r="E50" s="200"/>
      <c r="F50" s="200"/>
      <c r="G50" s="200"/>
      <c r="H50" s="200"/>
      <c r="I50" s="200"/>
      <c r="J50" s="200"/>
      <c r="K50" s="200"/>
      <c r="L50" s="200"/>
      <c r="M50" s="52"/>
    </row>
    <row r="51" spans="1:13" ht="14.25">
      <c r="A51" s="50"/>
      <c r="B51" s="153"/>
      <c r="C51" s="53" t="s">
        <v>202</v>
      </c>
      <c r="D51" s="201">
        <f aca="true" t="shared" si="4" ref="D51:K51">SUM(D41:D49)</f>
        <v>10536</v>
      </c>
      <c r="E51" s="201">
        <f>SUM(E41:E49)-1</f>
        <v>41725520</v>
      </c>
      <c r="F51" s="201">
        <f t="shared" si="4"/>
        <v>9457</v>
      </c>
      <c r="G51" s="201">
        <f>SUM(G41:G49)-1</f>
        <v>6861744</v>
      </c>
      <c r="H51" s="201">
        <f t="shared" si="4"/>
        <v>19993</v>
      </c>
      <c r="I51" s="201">
        <f t="shared" si="4"/>
        <v>48587265</v>
      </c>
      <c r="J51" s="201">
        <f t="shared" si="4"/>
        <v>738</v>
      </c>
      <c r="K51" s="201">
        <f t="shared" si="4"/>
        <v>2451794</v>
      </c>
      <c r="L51" s="201">
        <v>20962</v>
      </c>
      <c r="M51" s="54" t="s">
        <v>154</v>
      </c>
    </row>
    <row r="52" spans="1:13" ht="14.25">
      <c r="A52" s="50"/>
      <c r="B52" s="50"/>
      <c r="C52" s="53"/>
      <c r="D52" s="201"/>
      <c r="E52" s="201"/>
      <c r="F52" s="201"/>
      <c r="G52" s="201"/>
      <c r="H52" s="201"/>
      <c r="I52" s="201"/>
      <c r="J52" s="201"/>
      <c r="K52" s="201"/>
      <c r="L52" s="200"/>
      <c r="M52" s="54"/>
    </row>
    <row r="53" spans="1:13" ht="14.25">
      <c r="A53" s="151" t="s">
        <v>130</v>
      </c>
      <c r="B53" s="151"/>
      <c r="C53" s="152"/>
      <c r="D53" s="74">
        <f aca="true" t="shared" si="5" ref="D53:K53">SUM(D28+D39+D51)</f>
        <v>56124</v>
      </c>
      <c r="E53" s="74">
        <f>SUM(E28+E39+E51)+1</f>
        <v>320206058</v>
      </c>
      <c r="F53" s="74">
        <f t="shared" si="5"/>
        <v>45677</v>
      </c>
      <c r="G53" s="74">
        <f t="shared" si="5"/>
        <v>35029688</v>
      </c>
      <c r="H53" s="74">
        <f t="shared" si="5"/>
        <v>101801</v>
      </c>
      <c r="I53" s="74">
        <f t="shared" si="5"/>
        <v>355235746</v>
      </c>
      <c r="J53" s="74">
        <f t="shared" si="5"/>
        <v>4184</v>
      </c>
      <c r="K53" s="74">
        <f t="shared" si="5"/>
        <v>28087173</v>
      </c>
      <c r="L53" s="74">
        <v>107240</v>
      </c>
      <c r="M53" s="55" t="s">
        <v>130</v>
      </c>
    </row>
    <row r="54" ht="13.5">
      <c r="A54" s="56" t="s">
        <v>213</v>
      </c>
    </row>
    <row r="60" ht="14.25">
      <c r="G60" s="73"/>
    </row>
  </sheetData>
  <mergeCells count="15">
    <mergeCell ref="A53:C53"/>
    <mergeCell ref="B33:B39"/>
    <mergeCell ref="B41:B51"/>
    <mergeCell ref="B6:B31"/>
    <mergeCell ref="J2:K3"/>
    <mergeCell ref="L2:L3"/>
    <mergeCell ref="D3:E3"/>
    <mergeCell ref="F3:G3"/>
    <mergeCell ref="H3:I3"/>
    <mergeCell ref="A1:F1"/>
    <mergeCell ref="A2:B2"/>
    <mergeCell ref="A3:B3"/>
    <mergeCell ref="A4:B4"/>
    <mergeCell ref="C2:C4"/>
    <mergeCell ref="D2:I2"/>
  </mergeCells>
  <printOptions/>
  <pageMargins left="1.24" right="0.7874015748031497" top="0.92" bottom="0.73" header="0.5118110236220472" footer="0.5118110236220472"/>
  <pageSetup orientation="landscape" paperSize="9" scale="69" r:id="rId2"/>
  <headerFooter alignWithMargins="0">
    <oddHeader>&amp;L&amp;"ＭＳ Ｐゴシック,太字"&amp;14消　費　税
&amp;"ＭＳ Ｐゴシック,標準"&amp;12　7　消　費　税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3"/>
  <sheetViews>
    <sheetView showGridLines="0" zoomScale="85" zoomScaleNormal="85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37" sqref="H37"/>
    </sheetView>
  </sheetViews>
  <sheetFormatPr defaultColWidth="9.00390625" defaultRowHeight="13.5"/>
  <cols>
    <col min="1" max="1" width="2.75390625" style="1" customWidth="1"/>
    <col min="2" max="2" width="3.00390625" style="1" customWidth="1"/>
    <col min="3" max="3" width="12.125" style="1" bestFit="1" customWidth="1"/>
    <col min="4" max="5" width="10.75390625" style="1" customWidth="1"/>
    <col min="6" max="6" width="10.75390625" style="1" bestFit="1" customWidth="1"/>
    <col min="7" max="8" width="10.625" style="1" customWidth="1"/>
    <col min="9" max="9" width="9.25390625" style="1" customWidth="1"/>
    <col min="10" max="10" width="10.75390625" style="1" bestFit="1" customWidth="1"/>
    <col min="11" max="11" width="11.125" style="1" customWidth="1"/>
    <col min="12" max="12" width="10.75390625" style="1" customWidth="1"/>
    <col min="13" max="13" width="9.25390625" style="1" bestFit="1" customWidth="1"/>
    <col min="14" max="14" width="12.00390625" style="1" bestFit="1" customWidth="1"/>
    <col min="15" max="15" width="6.00390625" style="1" bestFit="1" customWidth="1"/>
    <col min="16" max="16384" width="9.00390625" style="1" customWidth="1"/>
  </cols>
  <sheetData>
    <row r="1" spans="1:2" ht="18" customHeight="1">
      <c r="A1" s="62" t="s">
        <v>211</v>
      </c>
      <c r="B1" s="62"/>
    </row>
    <row r="2" spans="1:15" ht="13.5">
      <c r="A2" s="158" t="s">
        <v>207</v>
      </c>
      <c r="B2" s="159"/>
      <c r="C2" s="154" t="s">
        <v>206</v>
      </c>
      <c r="D2" s="154" t="s">
        <v>205</v>
      </c>
      <c r="E2" s="154"/>
      <c r="F2" s="154"/>
      <c r="G2" s="154" t="s">
        <v>203</v>
      </c>
      <c r="H2" s="154"/>
      <c r="I2" s="154"/>
      <c r="J2" s="154"/>
      <c r="K2" s="154" t="s">
        <v>204</v>
      </c>
      <c r="L2" s="154"/>
      <c r="M2" s="154"/>
      <c r="N2" s="154"/>
      <c r="O2" s="155" t="s">
        <v>209</v>
      </c>
    </row>
    <row r="3" spans="1:15" ht="43.5" customHeight="1">
      <c r="A3" s="160"/>
      <c r="B3" s="161"/>
      <c r="C3" s="154"/>
      <c r="D3" s="15" t="s">
        <v>210</v>
      </c>
      <c r="E3" s="15" t="s">
        <v>186</v>
      </c>
      <c r="F3" s="14" t="s">
        <v>187</v>
      </c>
      <c r="G3" s="15" t="s">
        <v>210</v>
      </c>
      <c r="H3" s="15" t="s">
        <v>186</v>
      </c>
      <c r="I3" s="16" t="s">
        <v>208</v>
      </c>
      <c r="J3" s="17" t="s">
        <v>187</v>
      </c>
      <c r="K3" s="15" t="s">
        <v>185</v>
      </c>
      <c r="L3" s="15" t="s">
        <v>186</v>
      </c>
      <c r="M3" s="16" t="s">
        <v>208</v>
      </c>
      <c r="N3" s="17" t="s">
        <v>84</v>
      </c>
      <c r="O3" s="156"/>
    </row>
    <row r="4" spans="1:15" ht="13.5">
      <c r="A4" s="2"/>
      <c r="B4" s="2"/>
      <c r="C4" s="3"/>
      <c r="D4" s="4" t="s">
        <v>2</v>
      </c>
      <c r="E4" s="4" t="s">
        <v>2</v>
      </c>
      <c r="F4" s="4" t="s">
        <v>2</v>
      </c>
      <c r="G4" s="4" t="s">
        <v>2</v>
      </c>
      <c r="H4" s="4" t="s">
        <v>2</v>
      </c>
      <c r="I4" s="4" t="s">
        <v>2</v>
      </c>
      <c r="J4" s="4" t="s">
        <v>2</v>
      </c>
      <c r="K4" s="4" t="s">
        <v>2</v>
      </c>
      <c r="L4" s="4" t="s">
        <v>2</v>
      </c>
      <c r="M4" s="4" t="s">
        <v>2</v>
      </c>
      <c r="N4" s="4" t="s">
        <v>2</v>
      </c>
      <c r="O4" s="5"/>
    </row>
    <row r="5" spans="1:15" ht="14.25" customHeight="1">
      <c r="A5" s="157" t="s">
        <v>188</v>
      </c>
      <c r="B5" s="157"/>
      <c r="C5" s="7" t="s">
        <v>46</v>
      </c>
      <c r="D5" s="202">
        <v>1167</v>
      </c>
      <c r="E5" s="202">
        <v>6</v>
      </c>
      <c r="F5" s="202">
        <f>SUM(D5:E5)</f>
        <v>1173</v>
      </c>
      <c r="G5" s="202">
        <v>1435</v>
      </c>
      <c r="H5" s="202">
        <v>24</v>
      </c>
      <c r="I5" s="202">
        <v>15</v>
      </c>
      <c r="J5" s="202">
        <f>SUM(G5:I5)</f>
        <v>1474</v>
      </c>
      <c r="K5" s="202">
        <f aca="true" t="shared" si="0" ref="K5:L9">+D5+G5</f>
        <v>2602</v>
      </c>
      <c r="L5" s="202">
        <f t="shared" si="0"/>
        <v>30</v>
      </c>
      <c r="M5" s="202">
        <f>+I5</f>
        <v>15</v>
      </c>
      <c r="N5" s="202">
        <f>SUM(K5:M5)</f>
        <v>2647</v>
      </c>
      <c r="O5" s="8" t="s">
        <v>47</v>
      </c>
    </row>
    <row r="6" spans="1:15" ht="14.25" customHeight="1">
      <c r="A6" s="157"/>
      <c r="B6" s="157"/>
      <c r="C6" s="7" t="s">
        <v>135</v>
      </c>
      <c r="D6" s="202">
        <v>2433</v>
      </c>
      <c r="E6" s="202">
        <v>20</v>
      </c>
      <c r="F6" s="202">
        <f>SUM(D6:E6)</f>
        <v>2453</v>
      </c>
      <c r="G6" s="202">
        <v>2425</v>
      </c>
      <c r="H6" s="202">
        <v>57</v>
      </c>
      <c r="I6" s="202">
        <v>39</v>
      </c>
      <c r="J6" s="202">
        <f>SUM(G6:I6)</f>
        <v>2521</v>
      </c>
      <c r="K6" s="202">
        <f t="shared" si="0"/>
        <v>4858</v>
      </c>
      <c r="L6" s="202">
        <f t="shared" si="0"/>
        <v>77</v>
      </c>
      <c r="M6" s="202">
        <f>+I6</f>
        <v>39</v>
      </c>
      <c r="N6" s="202">
        <f>SUM(K6:M6)</f>
        <v>4974</v>
      </c>
      <c r="O6" s="8" t="s">
        <v>49</v>
      </c>
    </row>
    <row r="7" spans="1:15" ht="14.25" customHeight="1">
      <c r="A7" s="157"/>
      <c r="B7" s="157"/>
      <c r="C7" s="7" t="s">
        <v>137</v>
      </c>
      <c r="D7" s="202">
        <v>4671</v>
      </c>
      <c r="E7" s="202">
        <v>49</v>
      </c>
      <c r="F7" s="202">
        <f>SUM(D7:E7)</f>
        <v>4720</v>
      </c>
      <c r="G7" s="202">
        <v>6572</v>
      </c>
      <c r="H7" s="202">
        <v>138</v>
      </c>
      <c r="I7" s="202">
        <v>120</v>
      </c>
      <c r="J7" s="202">
        <f>SUM(G7:I7)</f>
        <v>6830</v>
      </c>
      <c r="K7" s="202">
        <f t="shared" si="0"/>
        <v>11243</v>
      </c>
      <c r="L7" s="202">
        <f t="shared" si="0"/>
        <v>187</v>
      </c>
      <c r="M7" s="202">
        <f>+I7</f>
        <v>120</v>
      </c>
      <c r="N7" s="202">
        <f>SUM(K7:M7)</f>
        <v>11550</v>
      </c>
      <c r="O7" s="8" t="s">
        <v>189</v>
      </c>
    </row>
    <row r="8" spans="1:15" ht="14.25" customHeight="1">
      <c r="A8" s="157"/>
      <c r="B8" s="157"/>
      <c r="C8" s="7" t="s">
        <v>138</v>
      </c>
      <c r="D8" s="202">
        <v>4516</v>
      </c>
      <c r="E8" s="202">
        <v>32</v>
      </c>
      <c r="F8" s="202">
        <f>SUM(D8:E8)</f>
        <v>4548</v>
      </c>
      <c r="G8" s="202">
        <v>5060</v>
      </c>
      <c r="H8" s="202">
        <v>84</v>
      </c>
      <c r="I8" s="202">
        <v>65</v>
      </c>
      <c r="J8" s="202">
        <f>SUM(G8:I8)</f>
        <v>5209</v>
      </c>
      <c r="K8" s="202">
        <f t="shared" si="0"/>
        <v>9576</v>
      </c>
      <c r="L8" s="202">
        <f t="shared" si="0"/>
        <v>116</v>
      </c>
      <c r="M8" s="202">
        <f>+I8</f>
        <v>65</v>
      </c>
      <c r="N8" s="202">
        <f>SUM(K8:M8)</f>
        <v>9757</v>
      </c>
      <c r="O8" s="8" t="s">
        <v>53</v>
      </c>
    </row>
    <row r="9" spans="1:15" ht="14.25" customHeight="1">
      <c r="A9" s="157"/>
      <c r="B9" s="157"/>
      <c r="C9" s="7" t="s">
        <v>139</v>
      </c>
      <c r="D9" s="202">
        <v>3751</v>
      </c>
      <c r="E9" s="202">
        <v>47</v>
      </c>
      <c r="F9" s="202">
        <f>SUM(D9:E9)</f>
        <v>3798</v>
      </c>
      <c r="G9" s="202">
        <v>8444</v>
      </c>
      <c r="H9" s="202">
        <v>228</v>
      </c>
      <c r="I9" s="202">
        <v>353</v>
      </c>
      <c r="J9" s="202">
        <f>SUM(G9:I9)</f>
        <v>9025</v>
      </c>
      <c r="K9" s="202">
        <f t="shared" si="0"/>
        <v>12195</v>
      </c>
      <c r="L9" s="202">
        <f t="shared" si="0"/>
        <v>275</v>
      </c>
      <c r="M9" s="202">
        <f>+I9</f>
        <v>353</v>
      </c>
      <c r="N9" s="202">
        <f>SUM(K9:M9)</f>
        <v>12823</v>
      </c>
      <c r="O9" s="8" t="s">
        <v>190</v>
      </c>
    </row>
    <row r="10" spans="1:15" ht="14.25" customHeight="1">
      <c r="A10" s="157"/>
      <c r="B10" s="157"/>
      <c r="C10" s="7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8"/>
    </row>
    <row r="11" spans="1:15" ht="14.25" customHeight="1">
      <c r="A11" s="157"/>
      <c r="B11" s="157"/>
      <c r="C11" s="7" t="s">
        <v>140</v>
      </c>
      <c r="D11" s="202">
        <v>6619</v>
      </c>
      <c r="E11" s="202">
        <v>79</v>
      </c>
      <c r="F11" s="202">
        <f>SUM(D11:E11)</f>
        <v>6698</v>
      </c>
      <c r="G11" s="202">
        <v>5942</v>
      </c>
      <c r="H11" s="202">
        <v>129</v>
      </c>
      <c r="I11" s="202">
        <v>109</v>
      </c>
      <c r="J11" s="202">
        <f>SUM(G11:I11)</f>
        <v>6180</v>
      </c>
      <c r="K11" s="202">
        <f aca="true" t="shared" si="1" ref="K11:L15">+D11+G11</f>
        <v>12561</v>
      </c>
      <c r="L11" s="202">
        <f t="shared" si="1"/>
        <v>208</v>
      </c>
      <c r="M11" s="202">
        <f>+I11</f>
        <v>109</v>
      </c>
      <c r="N11" s="202">
        <f>SUM(K11:M11)</f>
        <v>12878</v>
      </c>
      <c r="O11" s="8" t="s">
        <v>58</v>
      </c>
    </row>
    <row r="12" spans="1:15" ht="14.25" customHeight="1">
      <c r="A12" s="157"/>
      <c r="B12" s="157"/>
      <c r="C12" s="7" t="s">
        <v>141</v>
      </c>
      <c r="D12" s="202">
        <v>6076</v>
      </c>
      <c r="E12" s="202">
        <v>91</v>
      </c>
      <c r="F12" s="202">
        <f>SUM(D12:E12)</f>
        <v>6167</v>
      </c>
      <c r="G12" s="202">
        <v>9607</v>
      </c>
      <c r="H12" s="202">
        <v>259</v>
      </c>
      <c r="I12" s="202">
        <v>357</v>
      </c>
      <c r="J12" s="202">
        <f>SUM(G12:I12)</f>
        <v>10223</v>
      </c>
      <c r="K12" s="202">
        <f t="shared" si="1"/>
        <v>15683</v>
      </c>
      <c r="L12" s="202">
        <f t="shared" si="1"/>
        <v>350</v>
      </c>
      <c r="M12" s="202">
        <f>+I12</f>
        <v>357</v>
      </c>
      <c r="N12" s="202">
        <f>SUM(K12:M12)</f>
        <v>16390</v>
      </c>
      <c r="O12" s="8" t="s">
        <v>56</v>
      </c>
    </row>
    <row r="13" spans="1:15" ht="14.25" customHeight="1">
      <c r="A13" s="157"/>
      <c r="B13" s="157"/>
      <c r="C13" s="7" t="s">
        <v>143</v>
      </c>
      <c r="D13" s="202">
        <v>6935</v>
      </c>
      <c r="E13" s="202">
        <v>84</v>
      </c>
      <c r="F13" s="202">
        <f>SUM(D13:E13)</f>
        <v>7019</v>
      </c>
      <c r="G13" s="202">
        <v>5496</v>
      </c>
      <c r="H13" s="202">
        <v>130</v>
      </c>
      <c r="I13" s="202">
        <v>131</v>
      </c>
      <c r="J13" s="202">
        <f>SUM(G13:I13)</f>
        <v>5757</v>
      </c>
      <c r="K13" s="202">
        <f t="shared" si="1"/>
        <v>12431</v>
      </c>
      <c r="L13" s="202">
        <f t="shared" si="1"/>
        <v>214</v>
      </c>
      <c r="M13" s="202">
        <f>+I13</f>
        <v>131</v>
      </c>
      <c r="N13" s="202">
        <f>SUM(K13:M13)</f>
        <v>12776</v>
      </c>
      <c r="O13" s="8" t="s">
        <v>61</v>
      </c>
    </row>
    <row r="14" spans="1:15" ht="14.25" customHeight="1">
      <c r="A14" s="157"/>
      <c r="B14" s="157"/>
      <c r="C14" s="7" t="s">
        <v>144</v>
      </c>
      <c r="D14" s="202">
        <v>4296</v>
      </c>
      <c r="E14" s="202">
        <v>27</v>
      </c>
      <c r="F14" s="202">
        <f>SUM(D14:E14)</f>
        <v>4323</v>
      </c>
      <c r="G14" s="202">
        <v>2518</v>
      </c>
      <c r="H14" s="202">
        <v>40</v>
      </c>
      <c r="I14" s="202">
        <v>28</v>
      </c>
      <c r="J14" s="202">
        <f>SUM(G14:I14)</f>
        <v>2586</v>
      </c>
      <c r="K14" s="202">
        <f t="shared" si="1"/>
        <v>6814</v>
      </c>
      <c r="L14" s="202">
        <f t="shared" si="1"/>
        <v>67</v>
      </c>
      <c r="M14" s="202">
        <f>+I14</f>
        <v>28</v>
      </c>
      <c r="N14" s="202">
        <f>SUM(K14:M14)</f>
        <v>6909</v>
      </c>
      <c r="O14" s="8" t="s">
        <v>63</v>
      </c>
    </row>
    <row r="15" spans="1:15" ht="14.25" customHeight="1">
      <c r="A15" s="157"/>
      <c r="B15" s="157"/>
      <c r="C15" s="7" t="s">
        <v>145</v>
      </c>
      <c r="D15" s="202">
        <v>6293</v>
      </c>
      <c r="E15" s="202">
        <v>30</v>
      </c>
      <c r="F15" s="202">
        <f>SUM(D15:E15)</f>
        <v>6323</v>
      </c>
      <c r="G15" s="202">
        <v>4380</v>
      </c>
      <c r="H15" s="202">
        <v>70</v>
      </c>
      <c r="I15" s="202">
        <v>77</v>
      </c>
      <c r="J15" s="202">
        <f>SUM(G15:I15)</f>
        <v>4527</v>
      </c>
      <c r="K15" s="202">
        <f t="shared" si="1"/>
        <v>10673</v>
      </c>
      <c r="L15" s="202">
        <f t="shared" si="1"/>
        <v>100</v>
      </c>
      <c r="M15" s="202">
        <f>+I15</f>
        <v>77</v>
      </c>
      <c r="N15" s="202">
        <f>SUM(K15:M15)</f>
        <v>10850</v>
      </c>
      <c r="O15" s="8" t="s">
        <v>65</v>
      </c>
    </row>
    <row r="16" spans="1:15" ht="14.25" customHeight="1">
      <c r="A16" s="157"/>
      <c r="B16" s="157"/>
      <c r="C16" s="7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8"/>
    </row>
    <row r="17" spans="1:15" ht="14.25" customHeight="1">
      <c r="A17" s="157"/>
      <c r="B17" s="157"/>
      <c r="C17" s="7" t="s">
        <v>146</v>
      </c>
      <c r="D17" s="202">
        <v>1552</v>
      </c>
      <c r="E17" s="202">
        <v>12</v>
      </c>
      <c r="F17" s="202">
        <f>SUM(D17:E17)</f>
        <v>1564</v>
      </c>
      <c r="G17" s="202">
        <v>1420</v>
      </c>
      <c r="H17" s="202">
        <v>36</v>
      </c>
      <c r="I17" s="202">
        <v>16</v>
      </c>
      <c r="J17" s="202">
        <f>SUM(G17:I17)</f>
        <v>1472</v>
      </c>
      <c r="K17" s="202">
        <f aca="true" t="shared" si="2" ref="K17:L21">+D17+G17</f>
        <v>2972</v>
      </c>
      <c r="L17" s="202">
        <f t="shared" si="2"/>
        <v>48</v>
      </c>
      <c r="M17" s="202">
        <f>+I17</f>
        <v>16</v>
      </c>
      <c r="N17" s="202">
        <f>SUM(K17:M17)</f>
        <v>3036</v>
      </c>
      <c r="O17" s="8" t="s">
        <v>67</v>
      </c>
    </row>
    <row r="18" spans="1:15" ht="14.25" customHeight="1">
      <c r="A18" s="157"/>
      <c r="B18" s="157"/>
      <c r="C18" s="7" t="s">
        <v>147</v>
      </c>
      <c r="D18" s="202">
        <v>2577</v>
      </c>
      <c r="E18" s="202">
        <v>7</v>
      </c>
      <c r="F18" s="202">
        <f>SUM(D18:E18)</f>
        <v>2584</v>
      </c>
      <c r="G18" s="202">
        <v>2258</v>
      </c>
      <c r="H18" s="202">
        <v>50</v>
      </c>
      <c r="I18" s="202">
        <v>33</v>
      </c>
      <c r="J18" s="202">
        <f>SUM(G18:I18)</f>
        <v>2341</v>
      </c>
      <c r="K18" s="202">
        <f t="shared" si="2"/>
        <v>4835</v>
      </c>
      <c r="L18" s="202">
        <f t="shared" si="2"/>
        <v>57</v>
      </c>
      <c r="M18" s="202">
        <f>+I18</f>
        <v>33</v>
      </c>
      <c r="N18" s="202">
        <f>SUM(K18:M18)</f>
        <v>4925</v>
      </c>
      <c r="O18" s="8" t="s">
        <v>70</v>
      </c>
    </row>
    <row r="19" spans="1:15" ht="14.25" customHeight="1">
      <c r="A19" s="157"/>
      <c r="B19" s="157"/>
      <c r="C19" s="7" t="s">
        <v>148</v>
      </c>
      <c r="D19" s="202">
        <v>1959</v>
      </c>
      <c r="E19" s="202">
        <v>4</v>
      </c>
      <c r="F19" s="202">
        <f>SUM(D19:E19)</f>
        <v>1963</v>
      </c>
      <c r="G19" s="202">
        <v>1428</v>
      </c>
      <c r="H19" s="202">
        <v>29</v>
      </c>
      <c r="I19" s="202">
        <v>12</v>
      </c>
      <c r="J19" s="202">
        <f>SUM(G19:I19)</f>
        <v>1469</v>
      </c>
      <c r="K19" s="202">
        <f t="shared" si="2"/>
        <v>3387</v>
      </c>
      <c r="L19" s="202">
        <f t="shared" si="2"/>
        <v>33</v>
      </c>
      <c r="M19" s="202">
        <f>+I19</f>
        <v>12</v>
      </c>
      <c r="N19" s="202">
        <f>SUM(K19:M19)</f>
        <v>3432</v>
      </c>
      <c r="O19" s="8" t="s">
        <v>72</v>
      </c>
    </row>
    <row r="20" spans="1:15" ht="14.25" customHeight="1">
      <c r="A20" s="157"/>
      <c r="B20" s="157"/>
      <c r="C20" s="7" t="s">
        <v>149</v>
      </c>
      <c r="D20" s="202">
        <v>1708</v>
      </c>
      <c r="E20" s="202">
        <v>4</v>
      </c>
      <c r="F20" s="202">
        <f>SUM(D20:E20)</f>
        <v>1712</v>
      </c>
      <c r="G20" s="202">
        <v>1032</v>
      </c>
      <c r="H20" s="202">
        <v>26</v>
      </c>
      <c r="I20" s="202">
        <v>6</v>
      </c>
      <c r="J20" s="202">
        <f>SUM(G20:I20)</f>
        <v>1064</v>
      </c>
      <c r="K20" s="202">
        <f t="shared" si="2"/>
        <v>2740</v>
      </c>
      <c r="L20" s="202">
        <f t="shared" si="2"/>
        <v>30</v>
      </c>
      <c r="M20" s="202">
        <f>+I20</f>
        <v>6</v>
      </c>
      <c r="N20" s="202">
        <f>SUM(K20:M20)</f>
        <v>2776</v>
      </c>
      <c r="O20" s="8" t="s">
        <v>74</v>
      </c>
    </row>
    <row r="21" spans="1:15" ht="14.25" customHeight="1">
      <c r="A21" s="157"/>
      <c r="B21" s="157"/>
      <c r="C21" s="7" t="s">
        <v>150</v>
      </c>
      <c r="D21" s="202">
        <v>3261</v>
      </c>
      <c r="E21" s="202">
        <v>10</v>
      </c>
      <c r="F21" s="202">
        <f>SUM(D21:E21)</f>
        <v>3271</v>
      </c>
      <c r="G21" s="202">
        <v>1331</v>
      </c>
      <c r="H21" s="202">
        <v>37</v>
      </c>
      <c r="I21" s="202">
        <v>22</v>
      </c>
      <c r="J21" s="202">
        <f>SUM(G21:I21)</f>
        <v>1390</v>
      </c>
      <c r="K21" s="202">
        <f t="shared" si="2"/>
        <v>4592</v>
      </c>
      <c r="L21" s="202">
        <f t="shared" si="2"/>
        <v>47</v>
      </c>
      <c r="M21" s="202">
        <f>+I21</f>
        <v>22</v>
      </c>
      <c r="N21" s="202">
        <f>SUM(K21:M21)</f>
        <v>4661</v>
      </c>
      <c r="O21" s="8" t="s">
        <v>76</v>
      </c>
    </row>
    <row r="22" spans="1:15" ht="14.25" customHeight="1">
      <c r="A22" s="157"/>
      <c r="B22" s="157"/>
      <c r="C22" s="7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8"/>
    </row>
    <row r="23" spans="1:15" ht="14.25" customHeight="1">
      <c r="A23" s="157"/>
      <c r="B23" s="157"/>
      <c r="C23" s="7" t="s">
        <v>151</v>
      </c>
      <c r="D23" s="202">
        <v>1835</v>
      </c>
      <c r="E23" s="202">
        <v>10</v>
      </c>
      <c r="F23" s="202">
        <f>SUM(D23:E23)</f>
        <v>1845</v>
      </c>
      <c r="G23" s="202">
        <v>1156</v>
      </c>
      <c r="H23" s="202">
        <v>30</v>
      </c>
      <c r="I23" s="202">
        <v>10</v>
      </c>
      <c r="J23" s="202">
        <f>SUM(G23:I23)</f>
        <v>1196</v>
      </c>
      <c r="K23" s="202">
        <f aca="true" t="shared" si="3" ref="K23:L25">+D23+G23</f>
        <v>2991</v>
      </c>
      <c r="L23" s="202">
        <f t="shared" si="3"/>
        <v>40</v>
      </c>
      <c r="M23" s="202">
        <f>+I23</f>
        <v>10</v>
      </c>
      <c r="N23" s="202">
        <f>SUM(K23:M23)</f>
        <v>3041</v>
      </c>
      <c r="O23" s="8" t="s">
        <v>78</v>
      </c>
    </row>
    <row r="24" spans="1:15" ht="14.25" customHeight="1">
      <c r="A24" s="157"/>
      <c r="B24" s="157"/>
      <c r="C24" s="7" t="s">
        <v>152</v>
      </c>
      <c r="D24" s="202">
        <v>2042</v>
      </c>
      <c r="E24" s="202">
        <v>7</v>
      </c>
      <c r="F24" s="202">
        <f>SUM(D24:E24)</f>
        <v>2049</v>
      </c>
      <c r="G24" s="202">
        <v>1808</v>
      </c>
      <c r="H24" s="202">
        <v>47</v>
      </c>
      <c r="I24" s="202">
        <v>16</v>
      </c>
      <c r="J24" s="202">
        <f>SUM(G24:I24)</f>
        <v>1871</v>
      </c>
      <c r="K24" s="202">
        <f t="shared" si="3"/>
        <v>3850</v>
      </c>
      <c r="L24" s="202">
        <f t="shared" si="3"/>
        <v>54</v>
      </c>
      <c r="M24" s="202">
        <f>+I24</f>
        <v>16</v>
      </c>
      <c r="N24" s="202">
        <f>SUM(K24:M24)</f>
        <v>3920</v>
      </c>
      <c r="O24" s="8" t="s">
        <v>191</v>
      </c>
    </row>
    <row r="25" spans="1:15" ht="14.25" customHeight="1">
      <c r="A25" s="157"/>
      <c r="B25" s="157"/>
      <c r="C25" s="7" t="s">
        <v>153</v>
      </c>
      <c r="D25" s="202">
        <v>4394</v>
      </c>
      <c r="E25" s="202">
        <v>55</v>
      </c>
      <c r="F25" s="202">
        <f>SUM(D25:E25)</f>
        <v>4449</v>
      </c>
      <c r="G25" s="202">
        <v>4261</v>
      </c>
      <c r="H25" s="202">
        <v>81</v>
      </c>
      <c r="I25" s="202">
        <v>73</v>
      </c>
      <c r="J25" s="202">
        <f>SUM(G25:I25)</f>
        <v>4415</v>
      </c>
      <c r="K25" s="202">
        <f t="shared" si="3"/>
        <v>8655</v>
      </c>
      <c r="L25" s="202">
        <f t="shared" si="3"/>
        <v>136</v>
      </c>
      <c r="M25" s="202">
        <f>+I25</f>
        <v>73</v>
      </c>
      <c r="N25" s="202">
        <f>SUM(K25:M25)</f>
        <v>8864</v>
      </c>
      <c r="O25" s="8" t="s">
        <v>82</v>
      </c>
    </row>
    <row r="26" spans="1:15" ht="14.25" customHeight="1">
      <c r="A26" s="157"/>
      <c r="B26" s="157"/>
      <c r="C26" s="7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8"/>
    </row>
    <row r="27" spans="1:15" ht="14.25" customHeight="1">
      <c r="A27" s="157"/>
      <c r="B27" s="157"/>
      <c r="C27" s="9" t="s">
        <v>192</v>
      </c>
      <c r="D27" s="203">
        <f>SUM(D5:D26)</f>
        <v>66085</v>
      </c>
      <c r="E27" s="203">
        <f>SUM(E5:E26)</f>
        <v>574</v>
      </c>
      <c r="F27" s="203">
        <f>SUM(F5:F26)</f>
        <v>66659</v>
      </c>
      <c r="G27" s="203">
        <f aca="true" t="shared" si="4" ref="G27:N27">SUM(G5:G25)</f>
        <v>66573</v>
      </c>
      <c r="H27" s="203">
        <f t="shared" si="4"/>
        <v>1495</v>
      </c>
      <c r="I27" s="203">
        <f t="shared" si="4"/>
        <v>1482</v>
      </c>
      <c r="J27" s="203">
        <f t="shared" si="4"/>
        <v>69550</v>
      </c>
      <c r="K27" s="203">
        <f t="shared" si="4"/>
        <v>132658</v>
      </c>
      <c r="L27" s="203">
        <f t="shared" si="4"/>
        <v>2069</v>
      </c>
      <c r="M27" s="203">
        <f t="shared" si="4"/>
        <v>1482</v>
      </c>
      <c r="N27" s="203">
        <f t="shared" si="4"/>
        <v>136209</v>
      </c>
      <c r="O27" s="10" t="s">
        <v>84</v>
      </c>
    </row>
    <row r="28" spans="1:15" ht="14.25" customHeight="1">
      <c r="A28" s="157"/>
      <c r="B28" s="157"/>
      <c r="C28" s="9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10"/>
    </row>
    <row r="29" spans="1:15" ht="14.25" customHeight="1">
      <c r="A29" s="157"/>
      <c r="B29" s="157"/>
      <c r="C29" s="9" t="s">
        <v>193</v>
      </c>
      <c r="D29" s="203">
        <f>SUM(D5:D8)</f>
        <v>12787</v>
      </c>
      <c r="E29" s="203">
        <f aca="true" t="shared" si="5" ref="E29:N29">SUM(E5:E8)</f>
        <v>107</v>
      </c>
      <c r="F29" s="203">
        <f t="shared" si="5"/>
        <v>12894</v>
      </c>
      <c r="G29" s="203">
        <f t="shared" si="5"/>
        <v>15492</v>
      </c>
      <c r="H29" s="203">
        <f t="shared" si="5"/>
        <v>303</v>
      </c>
      <c r="I29" s="203">
        <f t="shared" si="5"/>
        <v>239</v>
      </c>
      <c r="J29" s="203">
        <f t="shared" si="5"/>
        <v>16034</v>
      </c>
      <c r="K29" s="203">
        <f t="shared" si="5"/>
        <v>28279</v>
      </c>
      <c r="L29" s="203">
        <f t="shared" si="5"/>
        <v>410</v>
      </c>
      <c r="M29" s="203">
        <f t="shared" si="5"/>
        <v>239</v>
      </c>
      <c r="N29" s="203">
        <f t="shared" si="5"/>
        <v>28928</v>
      </c>
      <c r="O29" s="10" t="s">
        <v>86</v>
      </c>
    </row>
    <row r="30" spans="1:15" ht="14.25" customHeight="1">
      <c r="A30" s="157"/>
      <c r="B30" s="157"/>
      <c r="C30" s="9" t="s">
        <v>194</v>
      </c>
      <c r="D30" s="203">
        <f>SUM(D9:D13)</f>
        <v>23381</v>
      </c>
      <c r="E30" s="203">
        <f aca="true" t="shared" si="6" ref="E30:N30">SUM(E9:E13)</f>
        <v>301</v>
      </c>
      <c r="F30" s="203">
        <f t="shared" si="6"/>
        <v>23682</v>
      </c>
      <c r="G30" s="203">
        <f t="shared" si="6"/>
        <v>29489</v>
      </c>
      <c r="H30" s="203">
        <f t="shared" si="6"/>
        <v>746</v>
      </c>
      <c r="I30" s="203">
        <f t="shared" si="6"/>
        <v>950</v>
      </c>
      <c r="J30" s="203">
        <f t="shared" si="6"/>
        <v>31185</v>
      </c>
      <c r="K30" s="203">
        <f t="shared" si="6"/>
        <v>52870</v>
      </c>
      <c r="L30" s="203">
        <f t="shared" si="6"/>
        <v>1047</v>
      </c>
      <c r="M30" s="203">
        <f t="shared" si="6"/>
        <v>950</v>
      </c>
      <c r="N30" s="203">
        <f t="shared" si="6"/>
        <v>54867</v>
      </c>
      <c r="O30" s="10" t="s">
        <v>56</v>
      </c>
    </row>
    <row r="31" spans="1:15" ht="14.25" customHeight="1">
      <c r="A31" s="6"/>
      <c r="B31" s="6"/>
      <c r="C31" s="9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10"/>
    </row>
    <row r="32" spans="1:15" ht="14.25" customHeight="1">
      <c r="A32" s="157" t="s">
        <v>195</v>
      </c>
      <c r="B32" s="157"/>
      <c r="C32" s="7" t="s">
        <v>159</v>
      </c>
      <c r="D32" s="202">
        <v>5495</v>
      </c>
      <c r="E32" s="202">
        <v>24</v>
      </c>
      <c r="F32" s="202">
        <f>SUM(D32:E32)</f>
        <v>5519</v>
      </c>
      <c r="G32" s="202">
        <v>3535</v>
      </c>
      <c r="H32" s="202">
        <v>94</v>
      </c>
      <c r="I32" s="202">
        <v>47</v>
      </c>
      <c r="J32" s="202">
        <f>SUM(G32:I32)</f>
        <v>3676</v>
      </c>
      <c r="K32" s="202">
        <f aca="true" t="shared" si="7" ref="K32:L36">+D32+G32</f>
        <v>9030</v>
      </c>
      <c r="L32" s="202">
        <f t="shared" si="7"/>
        <v>118</v>
      </c>
      <c r="M32" s="202">
        <f>+I32</f>
        <v>47</v>
      </c>
      <c r="N32" s="202">
        <f>SUM(K32:M32)</f>
        <v>9195</v>
      </c>
      <c r="O32" s="8" t="s">
        <v>89</v>
      </c>
    </row>
    <row r="33" spans="1:15" ht="14.25" customHeight="1">
      <c r="A33" s="157"/>
      <c r="B33" s="157"/>
      <c r="C33" s="7" t="s">
        <v>161</v>
      </c>
      <c r="D33" s="202">
        <v>2945</v>
      </c>
      <c r="E33" s="202">
        <v>6</v>
      </c>
      <c r="F33" s="202">
        <f>SUM(D33:E33)</f>
        <v>2951</v>
      </c>
      <c r="G33" s="202">
        <v>1442</v>
      </c>
      <c r="H33" s="202">
        <v>42</v>
      </c>
      <c r="I33" s="202">
        <v>7</v>
      </c>
      <c r="J33" s="202">
        <f>SUM(G33:I33)</f>
        <v>1491</v>
      </c>
      <c r="K33" s="202">
        <f t="shared" si="7"/>
        <v>4387</v>
      </c>
      <c r="L33" s="202">
        <f t="shared" si="7"/>
        <v>48</v>
      </c>
      <c r="M33" s="202">
        <f>+I33</f>
        <v>7</v>
      </c>
      <c r="N33" s="202">
        <f>SUM(K33:M33)</f>
        <v>4442</v>
      </c>
      <c r="O33" s="8" t="s">
        <v>92</v>
      </c>
    </row>
    <row r="34" spans="1:15" ht="14.25" customHeight="1">
      <c r="A34" s="157"/>
      <c r="B34" s="157"/>
      <c r="C34" s="7" t="s">
        <v>163</v>
      </c>
      <c r="D34" s="202">
        <v>2133</v>
      </c>
      <c r="E34" s="202">
        <v>11</v>
      </c>
      <c r="F34" s="202">
        <f>SUM(D34:E34)</f>
        <v>2144</v>
      </c>
      <c r="G34" s="202">
        <v>1502</v>
      </c>
      <c r="H34" s="202">
        <v>38</v>
      </c>
      <c r="I34" s="202">
        <v>30</v>
      </c>
      <c r="J34" s="202">
        <f>SUM(G34:I34)</f>
        <v>1570</v>
      </c>
      <c r="K34" s="202">
        <f t="shared" si="7"/>
        <v>3635</v>
      </c>
      <c r="L34" s="202">
        <f t="shared" si="7"/>
        <v>49</v>
      </c>
      <c r="M34" s="202">
        <f>+I34</f>
        <v>30</v>
      </c>
      <c r="N34" s="202">
        <f>SUM(K34:M34)</f>
        <v>3714</v>
      </c>
      <c r="O34" s="8" t="s">
        <v>94</v>
      </c>
    </row>
    <row r="35" spans="1:15" ht="14.25" customHeight="1">
      <c r="A35" s="157"/>
      <c r="B35" s="157"/>
      <c r="C35" s="7" t="s">
        <v>165</v>
      </c>
      <c r="D35" s="202">
        <v>1202</v>
      </c>
      <c r="E35" s="202">
        <v>13</v>
      </c>
      <c r="F35" s="202">
        <f>SUM(D35:E35)</f>
        <v>1215</v>
      </c>
      <c r="G35" s="202">
        <v>1247</v>
      </c>
      <c r="H35" s="202">
        <v>29</v>
      </c>
      <c r="I35" s="202">
        <v>7</v>
      </c>
      <c r="J35" s="202">
        <f>SUM(G35:I35)</f>
        <v>1283</v>
      </c>
      <c r="K35" s="202">
        <f t="shared" si="7"/>
        <v>2449</v>
      </c>
      <c r="L35" s="202">
        <f t="shared" si="7"/>
        <v>42</v>
      </c>
      <c r="M35" s="202">
        <f>+I35</f>
        <v>7</v>
      </c>
      <c r="N35" s="202">
        <f>SUM(K35:M35)</f>
        <v>2498</v>
      </c>
      <c r="O35" s="8" t="s">
        <v>96</v>
      </c>
    </row>
    <row r="36" spans="1:15" ht="14.25" customHeight="1">
      <c r="A36" s="157"/>
      <c r="B36" s="157"/>
      <c r="C36" s="7" t="s">
        <v>167</v>
      </c>
      <c r="D36" s="202">
        <v>3357</v>
      </c>
      <c r="E36" s="202">
        <v>26</v>
      </c>
      <c r="F36" s="202">
        <f>SUM(D36:E36)</f>
        <v>3383</v>
      </c>
      <c r="G36" s="202">
        <v>1775</v>
      </c>
      <c r="H36" s="202">
        <v>43</v>
      </c>
      <c r="I36" s="202">
        <v>16</v>
      </c>
      <c r="J36" s="202">
        <f>SUM(G36:I36)</f>
        <v>1834</v>
      </c>
      <c r="K36" s="202">
        <f t="shared" si="7"/>
        <v>5132</v>
      </c>
      <c r="L36" s="202">
        <f t="shared" si="7"/>
        <v>69</v>
      </c>
      <c r="M36" s="202">
        <f>+I36</f>
        <v>16</v>
      </c>
      <c r="N36" s="202">
        <f>SUM(K36:M36)</f>
        <v>5217</v>
      </c>
      <c r="O36" s="8" t="s">
        <v>196</v>
      </c>
    </row>
    <row r="37" spans="1:15" ht="14.25" customHeight="1">
      <c r="A37" s="157"/>
      <c r="B37" s="157"/>
      <c r="C37" s="7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8"/>
    </row>
    <row r="38" spans="1:15" ht="14.25" customHeight="1">
      <c r="A38" s="157"/>
      <c r="B38" s="157"/>
      <c r="C38" s="9" t="s">
        <v>99</v>
      </c>
      <c r="D38" s="203">
        <f>SUM(D32:D37)</f>
        <v>15132</v>
      </c>
      <c r="E38" s="203">
        <f aca="true" t="shared" si="8" ref="E38:N38">SUM(E32:E37)</f>
        <v>80</v>
      </c>
      <c r="F38" s="203">
        <f t="shared" si="8"/>
        <v>15212</v>
      </c>
      <c r="G38" s="203">
        <f t="shared" si="8"/>
        <v>9501</v>
      </c>
      <c r="H38" s="203">
        <f t="shared" si="8"/>
        <v>246</v>
      </c>
      <c r="I38" s="203">
        <f t="shared" si="8"/>
        <v>107</v>
      </c>
      <c r="J38" s="203">
        <f t="shared" si="8"/>
        <v>9854</v>
      </c>
      <c r="K38" s="203">
        <f t="shared" si="8"/>
        <v>24633</v>
      </c>
      <c r="L38" s="203">
        <f t="shared" si="8"/>
        <v>326</v>
      </c>
      <c r="M38" s="203">
        <f t="shared" si="8"/>
        <v>107</v>
      </c>
      <c r="N38" s="203">
        <f t="shared" si="8"/>
        <v>25066</v>
      </c>
      <c r="O38" s="10" t="s">
        <v>84</v>
      </c>
    </row>
    <row r="39" spans="1:15" ht="14.25" customHeight="1">
      <c r="A39" s="6"/>
      <c r="B39" s="6"/>
      <c r="C39" s="9"/>
      <c r="D39" s="203"/>
      <c r="E39" s="203"/>
      <c r="F39" s="203"/>
      <c r="G39" s="203"/>
      <c r="H39" s="203"/>
      <c r="I39" s="203"/>
      <c r="J39" s="203"/>
      <c r="K39" s="203"/>
      <c r="L39" s="203"/>
      <c r="M39" s="203"/>
      <c r="N39" s="203"/>
      <c r="O39" s="10"/>
    </row>
    <row r="40" spans="1:15" ht="14.25" customHeight="1">
      <c r="A40" s="157" t="s">
        <v>197</v>
      </c>
      <c r="B40" s="157"/>
      <c r="C40" s="7" t="s">
        <v>169</v>
      </c>
      <c r="D40" s="202">
        <v>6941</v>
      </c>
      <c r="E40" s="202">
        <v>60</v>
      </c>
      <c r="F40" s="202">
        <f aca="true" t="shared" si="9" ref="F40:F47">SUM(D40:E40)</f>
        <v>7001</v>
      </c>
      <c r="G40" s="202">
        <v>7468</v>
      </c>
      <c r="H40" s="202">
        <v>184</v>
      </c>
      <c r="I40" s="202">
        <v>84</v>
      </c>
      <c r="J40" s="202">
        <f aca="true" t="shared" si="10" ref="J40:J47">SUM(G40:I40)</f>
        <v>7736</v>
      </c>
      <c r="K40" s="202">
        <f aca="true" t="shared" si="11" ref="K40:K47">+D40+G40</f>
        <v>14409</v>
      </c>
      <c r="L40" s="202">
        <f aca="true" t="shared" si="12" ref="L40:L47">+E40+H40</f>
        <v>244</v>
      </c>
      <c r="M40" s="202">
        <f aca="true" t="shared" si="13" ref="M40:M47">+I40</f>
        <v>84</v>
      </c>
      <c r="N40" s="202">
        <f aca="true" t="shared" si="14" ref="N40:N47">SUM(K40:M40)</f>
        <v>14737</v>
      </c>
      <c r="O40" s="8" t="s">
        <v>101</v>
      </c>
    </row>
    <row r="41" spans="1:15" ht="14.25" customHeight="1">
      <c r="A41" s="157"/>
      <c r="B41" s="157"/>
      <c r="C41" s="7" t="s">
        <v>171</v>
      </c>
      <c r="D41" s="202">
        <v>3277</v>
      </c>
      <c r="E41" s="202">
        <v>12</v>
      </c>
      <c r="F41" s="202">
        <f t="shared" si="9"/>
        <v>3289</v>
      </c>
      <c r="G41" s="202">
        <v>3833</v>
      </c>
      <c r="H41" s="202">
        <v>86</v>
      </c>
      <c r="I41" s="202">
        <v>35</v>
      </c>
      <c r="J41" s="202">
        <f t="shared" si="10"/>
        <v>3954</v>
      </c>
      <c r="K41" s="202">
        <f t="shared" si="11"/>
        <v>7110</v>
      </c>
      <c r="L41" s="202">
        <f t="shared" si="12"/>
        <v>98</v>
      </c>
      <c r="M41" s="202">
        <f t="shared" si="13"/>
        <v>35</v>
      </c>
      <c r="N41" s="202">
        <f t="shared" si="14"/>
        <v>7243</v>
      </c>
      <c r="O41" s="8" t="s">
        <v>198</v>
      </c>
    </row>
    <row r="42" spans="1:15" ht="14.25" customHeight="1">
      <c r="A42" s="157"/>
      <c r="B42" s="157"/>
      <c r="C42" s="7" t="s">
        <v>172</v>
      </c>
      <c r="D42" s="202">
        <v>4045</v>
      </c>
      <c r="E42" s="202">
        <v>12</v>
      </c>
      <c r="F42" s="202">
        <f t="shared" si="9"/>
        <v>4057</v>
      </c>
      <c r="G42" s="202">
        <v>1452</v>
      </c>
      <c r="H42" s="202">
        <v>51</v>
      </c>
      <c r="I42" s="202">
        <v>12</v>
      </c>
      <c r="J42" s="202">
        <f t="shared" si="10"/>
        <v>1515</v>
      </c>
      <c r="K42" s="202">
        <f t="shared" si="11"/>
        <v>5497</v>
      </c>
      <c r="L42" s="202">
        <f t="shared" si="12"/>
        <v>63</v>
      </c>
      <c r="M42" s="202">
        <f t="shared" si="13"/>
        <v>12</v>
      </c>
      <c r="N42" s="202">
        <f t="shared" si="14"/>
        <v>5572</v>
      </c>
      <c r="O42" s="8" t="s">
        <v>104</v>
      </c>
    </row>
    <row r="43" spans="1:15" ht="14.25" customHeight="1">
      <c r="A43" s="157"/>
      <c r="B43" s="157"/>
      <c r="C43" s="7" t="s">
        <v>174</v>
      </c>
      <c r="D43" s="202">
        <v>2811</v>
      </c>
      <c r="E43" s="202">
        <v>18</v>
      </c>
      <c r="F43" s="202">
        <f t="shared" si="9"/>
        <v>2829</v>
      </c>
      <c r="G43" s="202">
        <v>2213</v>
      </c>
      <c r="H43" s="202">
        <v>78</v>
      </c>
      <c r="I43" s="202">
        <v>29</v>
      </c>
      <c r="J43" s="202">
        <f t="shared" si="10"/>
        <v>2320</v>
      </c>
      <c r="K43" s="202">
        <f t="shared" si="11"/>
        <v>5024</v>
      </c>
      <c r="L43" s="202">
        <f t="shared" si="12"/>
        <v>96</v>
      </c>
      <c r="M43" s="202">
        <f t="shared" si="13"/>
        <v>29</v>
      </c>
      <c r="N43" s="202">
        <f t="shared" si="14"/>
        <v>5149</v>
      </c>
      <c r="O43" s="8" t="s">
        <v>106</v>
      </c>
    </row>
    <row r="44" spans="1:15" ht="14.25" customHeight="1">
      <c r="A44" s="157"/>
      <c r="B44" s="157"/>
      <c r="C44" s="7" t="s">
        <v>177</v>
      </c>
      <c r="D44" s="202">
        <v>1164</v>
      </c>
      <c r="E44" s="202">
        <v>5</v>
      </c>
      <c r="F44" s="202">
        <f t="shared" si="9"/>
        <v>1169</v>
      </c>
      <c r="G44" s="202">
        <v>701</v>
      </c>
      <c r="H44" s="202">
        <v>15</v>
      </c>
      <c r="I44" s="202">
        <v>3</v>
      </c>
      <c r="J44" s="202">
        <f t="shared" si="10"/>
        <v>719</v>
      </c>
      <c r="K44" s="202">
        <f t="shared" si="11"/>
        <v>1865</v>
      </c>
      <c r="L44" s="202">
        <f t="shared" si="12"/>
        <v>20</v>
      </c>
      <c r="M44" s="202">
        <f t="shared" si="13"/>
        <v>3</v>
      </c>
      <c r="N44" s="202">
        <f t="shared" si="14"/>
        <v>1888</v>
      </c>
      <c r="O44" s="8" t="s">
        <v>109</v>
      </c>
    </row>
    <row r="45" spans="1:15" ht="14.25" customHeight="1">
      <c r="A45" s="157"/>
      <c r="B45" s="157"/>
      <c r="C45" s="7" t="s">
        <v>179</v>
      </c>
      <c r="D45" s="202">
        <v>1961</v>
      </c>
      <c r="E45" s="202">
        <v>7</v>
      </c>
      <c r="F45" s="202">
        <f t="shared" si="9"/>
        <v>1968</v>
      </c>
      <c r="G45" s="202">
        <v>1181</v>
      </c>
      <c r="H45" s="202">
        <v>28</v>
      </c>
      <c r="I45" s="202">
        <v>11</v>
      </c>
      <c r="J45" s="202">
        <f t="shared" si="10"/>
        <v>1220</v>
      </c>
      <c r="K45" s="202">
        <f t="shared" si="11"/>
        <v>3142</v>
      </c>
      <c r="L45" s="202">
        <f t="shared" si="12"/>
        <v>35</v>
      </c>
      <c r="M45" s="202">
        <f t="shared" si="13"/>
        <v>11</v>
      </c>
      <c r="N45" s="202">
        <f t="shared" si="14"/>
        <v>3188</v>
      </c>
      <c r="O45" s="8" t="s">
        <v>111</v>
      </c>
    </row>
    <row r="46" spans="1:15" ht="14.25" customHeight="1">
      <c r="A46" s="157"/>
      <c r="B46" s="157"/>
      <c r="C46" s="7" t="s">
        <v>181</v>
      </c>
      <c r="D46" s="202">
        <v>685</v>
      </c>
      <c r="E46" s="202">
        <v>1</v>
      </c>
      <c r="F46" s="202">
        <f t="shared" si="9"/>
        <v>686</v>
      </c>
      <c r="G46" s="202">
        <v>474</v>
      </c>
      <c r="H46" s="202">
        <v>19</v>
      </c>
      <c r="I46" s="202">
        <v>6</v>
      </c>
      <c r="J46" s="202">
        <f t="shared" si="10"/>
        <v>499</v>
      </c>
      <c r="K46" s="202">
        <f t="shared" si="11"/>
        <v>1159</v>
      </c>
      <c r="L46" s="202">
        <f t="shared" si="12"/>
        <v>20</v>
      </c>
      <c r="M46" s="202">
        <f t="shared" si="13"/>
        <v>6</v>
      </c>
      <c r="N46" s="202">
        <f t="shared" si="14"/>
        <v>1185</v>
      </c>
      <c r="O46" s="8" t="s">
        <v>113</v>
      </c>
    </row>
    <row r="47" spans="1:15" ht="14.25" customHeight="1">
      <c r="A47" s="157"/>
      <c r="B47" s="157"/>
      <c r="C47" s="7" t="s">
        <v>183</v>
      </c>
      <c r="D47" s="202">
        <v>1029</v>
      </c>
      <c r="E47" s="202">
        <v>3</v>
      </c>
      <c r="F47" s="202">
        <f t="shared" si="9"/>
        <v>1032</v>
      </c>
      <c r="G47" s="202">
        <v>429</v>
      </c>
      <c r="H47" s="202">
        <v>15</v>
      </c>
      <c r="I47" s="202">
        <v>11</v>
      </c>
      <c r="J47" s="202">
        <f t="shared" si="10"/>
        <v>455</v>
      </c>
      <c r="K47" s="202">
        <f t="shared" si="11"/>
        <v>1458</v>
      </c>
      <c r="L47" s="202">
        <f t="shared" si="12"/>
        <v>18</v>
      </c>
      <c r="M47" s="202">
        <f t="shared" si="13"/>
        <v>11</v>
      </c>
      <c r="N47" s="202">
        <f t="shared" si="14"/>
        <v>1487</v>
      </c>
      <c r="O47" s="8" t="s">
        <v>199</v>
      </c>
    </row>
    <row r="48" spans="1:15" ht="14.25" customHeight="1">
      <c r="A48" s="157"/>
      <c r="B48" s="157"/>
      <c r="C48" s="7"/>
      <c r="D48" s="202"/>
      <c r="E48" s="202"/>
      <c r="F48" s="202"/>
      <c r="G48" s="202"/>
      <c r="H48" s="202"/>
      <c r="I48" s="202"/>
      <c r="J48" s="202"/>
      <c r="K48" s="202"/>
      <c r="L48" s="202"/>
      <c r="M48" s="202"/>
      <c r="N48" s="202"/>
      <c r="O48" s="8"/>
    </row>
    <row r="49" spans="1:15" ht="14.25" customHeight="1">
      <c r="A49" s="157"/>
      <c r="B49" s="157"/>
      <c r="C49" s="9" t="s">
        <v>116</v>
      </c>
      <c r="D49" s="203">
        <f>SUM(D40:D48)</f>
        <v>21913</v>
      </c>
      <c r="E49" s="203">
        <f aca="true" t="shared" si="15" ref="E49:N49">SUM(E40:E48)</f>
        <v>118</v>
      </c>
      <c r="F49" s="203">
        <f t="shared" si="15"/>
        <v>22031</v>
      </c>
      <c r="G49" s="203">
        <f t="shared" si="15"/>
        <v>17751</v>
      </c>
      <c r="H49" s="203">
        <f t="shared" si="15"/>
        <v>476</v>
      </c>
      <c r="I49" s="203">
        <f t="shared" si="15"/>
        <v>191</v>
      </c>
      <c r="J49" s="203">
        <f t="shared" si="15"/>
        <v>18418</v>
      </c>
      <c r="K49" s="203">
        <f t="shared" si="15"/>
        <v>39664</v>
      </c>
      <c r="L49" s="203">
        <f t="shared" si="15"/>
        <v>594</v>
      </c>
      <c r="M49" s="203">
        <f t="shared" si="15"/>
        <v>191</v>
      </c>
      <c r="N49" s="203">
        <f t="shared" si="15"/>
        <v>40449</v>
      </c>
      <c r="O49" s="10" t="s">
        <v>84</v>
      </c>
    </row>
    <row r="50" spans="1:15" ht="14.25" customHeight="1">
      <c r="A50" s="6"/>
      <c r="B50" s="6"/>
      <c r="C50" s="9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10"/>
    </row>
    <row r="51" spans="1:15" ht="14.25" customHeight="1">
      <c r="A51" s="11"/>
      <c r="B51" s="11"/>
      <c r="C51" s="12" t="s">
        <v>117</v>
      </c>
      <c r="D51" s="72">
        <f>SUM(D27+D38+D49)</f>
        <v>103130</v>
      </c>
      <c r="E51" s="72">
        <f aca="true" t="shared" si="16" ref="E51:N51">SUM(E27+E38+E49)</f>
        <v>772</v>
      </c>
      <c r="F51" s="72">
        <f t="shared" si="16"/>
        <v>103902</v>
      </c>
      <c r="G51" s="72">
        <f t="shared" si="16"/>
        <v>93825</v>
      </c>
      <c r="H51" s="72">
        <f t="shared" si="16"/>
        <v>2217</v>
      </c>
      <c r="I51" s="72">
        <f t="shared" si="16"/>
        <v>1780</v>
      </c>
      <c r="J51" s="72">
        <f t="shared" si="16"/>
        <v>97822</v>
      </c>
      <c r="K51" s="72">
        <f t="shared" si="16"/>
        <v>196955</v>
      </c>
      <c r="L51" s="72">
        <f t="shared" si="16"/>
        <v>2989</v>
      </c>
      <c r="M51" s="72">
        <f t="shared" si="16"/>
        <v>1780</v>
      </c>
      <c r="N51" s="72">
        <f t="shared" si="16"/>
        <v>201724</v>
      </c>
      <c r="O51" s="13" t="s">
        <v>117</v>
      </c>
    </row>
    <row r="52" ht="18.75" customHeight="1">
      <c r="A52" s="1" t="s">
        <v>214</v>
      </c>
    </row>
    <row r="53" ht="18.75" customHeight="1">
      <c r="A53" s="1" t="s">
        <v>218</v>
      </c>
    </row>
  </sheetData>
  <mergeCells count="9">
    <mergeCell ref="A5:B30"/>
    <mergeCell ref="A32:B38"/>
    <mergeCell ref="A40:B49"/>
    <mergeCell ref="A2:B3"/>
    <mergeCell ref="K2:N2"/>
    <mergeCell ref="C2:C3"/>
    <mergeCell ref="O2:O3"/>
    <mergeCell ref="D2:F2"/>
    <mergeCell ref="G2:J2"/>
  </mergeCells>
  <printOptions/>
  <pageMargins left="0.75" right="0.75" top="1" bottom="1" header="0.512" footer="0.512"/>
  <pageSetup orientation="landscape" paperSize="9" scale="62" r:id="rId2"/>
  <headerFooter alignWithMargins="0">
    <oddHeader>&amp;L&amp;14消費税&amp;11
　7&amp;12　消費税&amp;11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2006-07-10T01:02:26Z</cp:lastPrinted>
  <dcterms:created xsi:type="dcterms:W3CDTF">1997-01-08T22:48:59Z</dcterms:created>
  <dcterms:modified xsi:type="dcterms:W3CDTF">2006-07-11T04:52:53Z</dcterms:modified>
  <cp:category/>
  <cp:version/>
  <cp:contentType/>
  <cp:contentStatus/>
</cp:coreProperties>
</file>