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075" tabRatio="778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(7)" sheetId="7" r:id="rId7"/>
    <sheet name="(8)" sheetId="8" r:id="rId8"/>
    <sheet name="(9)" sheetId="9" r:id="rId9"/>
    <sheet name="(10)" sheetId="10" r:id="rId10"/>
  </sheets>
  <definedNames>
    <definedName name="_xlnm.Print_Area" localSheetId="6">'(7)'!$A$1:$U$115</definedName>
    <definedName name="_xlnm.Print_Titles" localSheetId="6">'(7)'!$1:$5</definedName>
  </definedNames>
  <calcPr fullCalcOnLoad="1"/>
</workbook>
</file>

<file path=xl/sharedStrings.xml><?xml version="1.0" encoding="utf-8"?>
<sst xmlns="http://schemas.openxmlformats.org/spreadsheetml/2006/main" count="737" uniqueCount="356">
  <si>
    <t>（１） 法人数及び所得</t>
  </si>
  <si>
    <t>区分</t>
  </si>
  <si>
    <t>法人数</t>
  </si>
  <si>
    <t>利益計上法人</t>
  </si>
  <si>
    <t>欠損法人</t>
  </si>
  <si>
    <t>事業年度数</t>
  </si>
  <si>
    <t>所得金額</t>
  </si>
  <si>
    <t>欠損金額</t>
  </si>
  <si>
    <t>件</t>
  </si>
  <si>
    <t>千円</t>
  </si>
  <si>
    <t>普通法人</t>
  </si>
  <si>
    <t>会社等</t>
  </si>
  <si>
    <t>企業組合</t>
  </si>
  <si>
    <t>相互会社</t>
  </si>
  <si>
    <t>医療法人</t>
  </si>
  <si>
    <t>人格のない社団等</t>
  </si>
  <si>
    <t>協同組合等</t>
  </si>
  <si>
    <t>農業協同組合及び同連合会</t>
  </si>
  <si>
    <t>消費者生活協同組合及び同連合会</t>
  </si>
  <si>
    <t>森林組合及び同連合会</t>
  </si>
  <si>
    <t>その他</t>
  </si>
  <si>
    <t>公益法人等</t>
  </si>
  <si>
    <t>外国法人</t>
  </si>
  <si>
    <t>合計</t>
  </si>
  <si>
    <t>（２） 業種別（大分類）、資本金階級別法人数</t>
  </si>
  <si>
    <t>１００万円</t>
  </si>
  <si>
    <t>５００万円</t>
  </si>
  <si>
    <t>1,000万円</t>
  </si>
  <si>
    <t>5,000万円</t>
  </si>
  <si>
    <t>１億円</t>
  </si>
  <si>
    <t>１０億円</t>
  </si>
  <si>
    <t>５０億円</t>
  </si>
  <si>
    <t>合計</t>
  </si>
  <si>
    <t>未満</t>
  </si>
  <si>
    <t>以上</t>
  </si>
  <si>
    <t>製造業</t>
  </si>
  <si>
    <t>卸売業</t>
  </si>
  <si>
    <t>小売業</t>
  </si>
  <si>
    <t>建設業</t>
  </si>
  <si>
    <t>運輸通信公益事業</t>
  </si>
  <si>
    <t>サービス業</t>
  </si>
  <si>
    <t>農林水産業</t>
  </si>
  <si>
    <t>鉱業</t>
  </si>
  <si>
    <t>金融保険業</t>
  </si>
  <si>
    <t>不動産業</t>
  </si>
  <si>
    <t>その他の産業</t>
  </si>
  <si>
    <t>計</t>
  </si>
  <si>
    <t>関連表：4-2(7)業種別、資本金階級別法人数等</t>
  </si>
  <si>
    <t>区　分</t>
  </si>
  <si>
    <t>件</t>
  </si>
  <si>
    <t>　100万円未満</t>
  </si>
  <si>
    <t>　100万円以上</t>
  </si>
  <si>
    <t>計</t>
  </si>
  <si>
    <t>関連表：4-2（6）決算期別、資本金階級別法人数等</t>
  </si>
  <si>
    <t>区　　分</t>
  </si>
  <si>
    <t>法　　　　　　人　　　　　　数</t>
  </si>
  <si>
    <t>所　　　　　得　　　　　金　　　　　額</t>
  </si>
  <si>
    <t>百万円</t>
  </si>
  <si>
    <t>製造業</t>
  </si>
  <si>
    <t>卸売業</t>
  </si>
  <si>
    <t>小売業</t>
  </si>
  <si>
    <t>建設業</t>
  </si>
  <si>
    <t>サービス業</t>
  </si>
  <si>
    <t>農林水産業</t>
  </si>
  <si>
    <t>鉱業</t>
  </si>
  <si>
    <t>金融保険業</t>
  </si>
  <si>
    <t>不動産業</t>
  </si>
  <si>
    <t>その他の産業</t>
  </si>
  <si>
    <t>関連表：4-2（7）業種別、資本金階級別法人数等</t>
  </si>
  <si>
    <t>福　岡　県</t>
  </si>
  <si>
    <t>佐　賀　県</t>
  </si>
  <si>
    <t>長　崎　県</t>
  </si>
  <si>
    <t>合　　計</t>
  </si>
  <si>
    <t>（６）決算期別、資本金階級別法人数等</t>
  </si>
  <si>
    <t>法人数</t>
  </si>
  <si>
    <t>資　　　本　　　金　　　階　　　級　　　別　　　法　　　人　　　数</t>
  </si>
  <si>
    <t>事業年度数</t>
  </si>
  <si>
    <t>所得金額</t>
  </si>
  <si>
    <t>欠損金額</t>
  </si>
  <si>
    <t>100万円未満</t>
  </si>
  <si>
    <t>100万円以上</t>
  </si>
  <si>
    <t>200万円以上</t>
  </si>
  <si>
    <t>500万円以上</t>
  </si>
  <si>
    <t>1,000万円以上</t>
  </si>
  <si>
    <t>2,000万円以上</t>
  </si>
  <si>
    <t>5,000万円以上</t>
  </si>
  <si>
    <t>1億円　　以上</t>
  </si>
  <si>
    <t>5億円　　以上</t>
  </si>
  <si>
    <t>10億円　　以上</t>
  </si>
  <si>
    <t>50億円　　以上</t>
  </si>
  <si>
    <t>100億円　以上</t>
  </si>
  <si>
    <t>年</t>
  </si>
  <si>
    <t>回</t>
  </si>
  <si>
    <t>決</t>
  </si>
  <si>
    <t>算</t>
  </si>
  <si>
    <t>小計</t>
  </si>
  <si>
    <t>資　　　　　　　　　　　　　　　本　　　　　　　　　　　　　　　金</t>
  </si>
  <si>
    <t>事　業　　　年度数</t>
  </si>
  <si>
    <t>事　業　　年度数</t>
  </si>
  <si>
    <t>100億円　　以上</t>
  </si>
  <si>
    <t>小</t>
  </si>
  <si>
    <t>（８）　税務署別法人数</t>
  </si>
  <si>
    <t>県名</t>
  </si>
  <si>
    <t>署　名</t>
  </si>
  <si>
    <t>内　　　　　　　　　　国　　　　　　　　　　法　　　　　　　　　　人</t>
  </si>
  <si>
    <t>外国法人</t>
  </si>
  <si>
    <t>署</t>
  </si>
  <si>
    <t>普　　　　　通　　　　　法　　　　　人</t>
  </si>
  <si>
    <t>人格のない社団等</t>
  </si>
  <si>
    <t>公益法人等</t>
  </si>
  <si>
    <t>会社等</t>
  </si>
  <si>
    <t>企業組合</t>
  </si>
  <si>
    <t>相互会社</t>
  </si>
  <si>
    <t>医療法人</t>
  </si>
  <si>
    <t>名</t>
  </si>
  <si>
    <t>門司</t>
  </si>
  <si>
    <t>門</t>
  </si>
  <si>
    <t>若松</t>
  </si>
  <si>
    <t>若</t>
  </si>
  <si>
    <t>小倉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</si>
  <si>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</si>
  <si>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</si>
  <si>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</si>
  <si>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</si>
  <si>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</si>
  <si>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</si>
  <si>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</si>
  <si>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</si>
  <si>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</si>
  <si>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</si>
  <si>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</si>
  <si>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</si>
  <si>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</si>
  <si>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</si>
  <si>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直方</t>
  </si>
  <si>
    <t>直</t>
  </si>
  <si>
    <t>岡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</si>
  <si>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</si>
  <si>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</si>
  <si>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</si>
  <si>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</si>
  <si>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</si>
  <si>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</si>
  <si>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</si>
  <si>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</si>
  <si>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</si>
  <si>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</si>
  <si>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</si>
  <si>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</si>
  <si>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</si>
  <si>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</si>
  <si>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県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</si>
  <si>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</si>
  <si>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</si>
  <si>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</si>
  <si>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</si>
  <si>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</si>
  <si>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</si>
  <si>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</si>
  <si>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</si>
  <si>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</si>
  <si>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</si>
  <si>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</si>
  <si>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</si>
  <si>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</si>
  <si>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</si>
  <si>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</si>
  <si>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</si>
  <si>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</si>
  <si>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</si>
  <si>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</si>
  <si>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島原</t>
  </si>
  <si>
    <t>島</t>
  </si>
  <si>
    <t>諫早</t>
  </si>
  <si>
    <t>諫</t>
  </si>
  <si>
    <t>崎</t>
  </si>
  <si>
    <t>福江</t>
  </si>
  <si>
    <t>江</t>
  </si>
  <si>
    <t>平戸</t>
  </si>
  <si>
    <t>平</t>
  </si>
  <si>
    <t>壱岐</t>
  </si>
  <si>
    <t>壱</t>
  </si>
  <si>
    <t>厳原</t>
  </si>
  <si>
    <t>厳</t>
  </si>
  <si>
    <t>長崎県計</t>
  </si>
  <si>
    <t>所　得　　　金　額</t>
  </si>
  <si>
    <t>100万円　未満</t>
  </si>
  <si>
    <t>100万円　以上</t>
  </si>
  <si>
    <t>200万円　以上</t>
  </si>
  <si>
    <t>500万円　以上</t>
  </si>
  <si>
    <t>香</t>
  </si>
  <si>
    <t>直方</t>
  </si>
  <si>
    <t>直</t>
  </si>
  <si>
    <t>福岡県計</t>
  </si>
  <si>
    <t>北九州市計</t>
  </si>
  <si>
    <t>（１０）　税務署別協同組合数等</t>
  </si>
  <si>
    <t>協　同　組　合　等</t>
  </si>
  <si>
    <t>公　益　法　人　等</t>
  </si>
  <si>
    <t>所得金額</t>
  </si>
  <si>
    <t>百万円</t>
  </si>
  <si>
    <t>佐賀県計</t>
  </si>
  <si>
    <t>長崎県計</t>
  </si>
  <si>
    <t>資本金</t>
  </si>
  <si>
    <t>事業</t>
  </si>
  <si>
    <t>所得金額</t>
  </si>
  <si>
    <t>欠損金額</t>
  </si>
  <si>
    <t>100万円</t>
  </si>
  <si>
    <t>200万円</t>
  </si>
  <si>
    <t>500万円</t>
  </si>
  <si>
    <t>1億円</t>
  </si>
  <si>
    <t>5億円</t>
  </si>
  <si>
    <t>10億円</t>
  </si>
  <si>
    <t>50億円</t>
  </si>
  <si>
    <t>100億円</t>
  </si>
  <si>
    <t>年度数</t>
  </si>
  <si>
    <t>百万円</t>
  </si>
  <si>
    <t>食料品</t>
  </si>
  <si>
    <t>製糸、紡績、ねん糸</t>
  </si>
  <si>
    <t>織物</t>
  </si>
  <si>
    <t>ニット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</si>
  <si>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</si>
  <si>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</si>
  <si>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</si>
  <si>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</si>
  <si>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</si>
  <si>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</si>
  <si>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</si>
  <si>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</si>
  <si>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</si>
  <si>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</si>
  <si>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</si>
  <si>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</si>
  <si>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</si>
  <si>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</si>
  <si>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</si>
  <si>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</si>
  <si>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</si>
  <si>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</si>
  <si>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業</t>
  </si>
  <si>
    <t>民生用電気機械器具</t>
  </si>
  <si>
    <t>通信機械器具</t>
  </si>
  <si>
    <t>輸送用機械器具</t>
  </si>
  <si>
    <t>理化学機械器具</t>
  </si>
  <si>
    <t>光学機械器具</t>
  </si>
  <si>
    <t>時計、時計部品</t>
  </si>
  <si>
    <t>飲食料品</t>
  </si>
  <si>
    <t>繊維品</t>
  </si>
  <si>
    <t>建築材料</t>
  </si>
  <si>
    <t>家具、建具、じゅう器</t>
  </si>
  <si>
    <t>医薬品、化粧品</t>
  </si>
  <si>
    <t>機械器具</t>
  </si>
  <si>
    <t>鉱物、金属材料</t>
  </si>
  <si>
    <t>貿易</t>
  </si>
  <si>
    <t>百貨店</t>
  </si>
  <si>
    <t>趣味、娯楽用品等小売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</si>
  <si>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</si>
  <si>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</si>
  <si>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</si>
  <si>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</si>
  <si>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</si>
  <si>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</si>
  <si>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</si>
  <si>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</si>
  <si>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</si>
  <si>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ガス、熱供給</t>
  </si>
  <si>
    <t>その他の運輸、運輸付帯サービス、水道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</si>
  <si>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</si>
  <si>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</si>
  <si>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</si>
  <si>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</si>
  <si>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</si>
  <si>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</si>
  <si>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</si>
  <si>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料理、飲食店</t>
  </si>
  <si>
    <t>旅館</t>
  </si>
  <si>
    <t>農林業</t>
  </si>
  <si>
    <t>漁業、水産養殖業</t>
  </si>
  <si>
    <t>鉱</t>
  </si>
  <si>
    <t>金属</t>
  </si>
  <si>
    <t>石炭、原油、天然ガス</t>
  </si>
  <si>
    <t>非金属</t>
  </si>
  <si>
    <t>金</t>
  </si>
  <si>
    <t>銀行、信託</t>
  </si>
  <si>
    <t>融</t>
  </si>
  <si>
    <t>その他の金融</t>
  </si>
  <si>
    <t>保</t>
  </si>
  <si>
    <t>証券、商品取引</t>
  </si>
  <si>
    <t>険</t>
  </si>
  <si>
    <t>保険、保険サービス</t>
  </si>
  <si>
    <t xml:space="preserve">不動産業    </t>
  </si>
  <si>
    <t>漁業会、漁業生産組合、漁業協同組合及び同連合会</t>
  </si>
  <si>
    <t>小　　　　　　　　　計</t>
  </si>
  <si>
    <t>合　　　　　　　　　　　　計</t>
  </si>
  <si>
    <t>　500万円　〃</t>
  </si>
  <si>
    <t>1,000万円　〃</t>
  </si>
  <si>
    <t>5,000万円　〃</t>
  </si>
  <si>
    <t>　　　1億円　〃</t>
  </si>
  <si>
    <t>　　10億円　〃</t>
  </si>
  <si>
    <t>　　50億円　〃</t>
  </si>
  <si>
    <t>　　　　4-2（7）業種別、資本金階級別法人数等</t>
  </si>
  <si>
    <t>　500万円  〃</t>
  </si>
  <si>
    <t>1,000万円  〃</t>
  </si>
  <si>
    <t>5,000万円  〃</t>
  </si>
  <si>
    <t>関 連 表：4-2（9）税務署別、資本金階級別法人数</t>
  </si>
  <si>
    <t>（5）　資本金階級別、県別法人数</t>
  </si>
  <si>
    <t xml:space="preserve">    1億円  〃</t>
  </si>
  <si>
    <t>　 10億円  〃</t>
  </si>
  <si>
    <t>　 50億円  〃</t>
  </si>
  <si>
    <t>関  連  表：4-2（1）法人数及び所得</t>
  </si>
  <si>
    <t>2・8</t>
  </si>
  <si>
    <t>3・9</t>
  </si>
  <si>
    <t>4・10</t>
  </si>
  <si>
    <t>5・11</t>
  </si>
  <si>
    <t>6・12</t>
  </si>
  <si>
    <t>7・1</t>
  </si>
  <si>
    <t>利益計上法人</t>
  </si>
  <si>
    <t>欠損法人</t>
  </si>
  <si>
    <t>衣服、身まわり品</t>
  </si>
  <si>
    <t>1,000万円</t>
  </si>
  <si>
    <t>2,000万円</t>
  </si>
  <si>
    <t>5,000万円</t>
  </si>
  <si>
    <t>製　　　　　　　　造　　　　　　　　業</t>
  </si>
  <si>
    <t>卸　　売　　業</t>
  </si>
  <si>
    <t>小　　売　　業</t>
  </si>
  <si>
    <t>運輸通信公益事業</t>
  </si>
  <si>
    <t>関 連 表：4-2（1）法人数及び所得</t>
  </si>
  <si>
    <t>　</t>
  </si>
  <si>
    <t>欠　損
金　額</t>
  </si>
  <si>
    <t>（9） 税務署別、資本金階級別法人数</t>
  </si>
  <si>
    <t>事業年度
終了月</t>
  </si>
  <si>
    <t>中小企業等協同組合　　　（企業組合を除く。）</t>
  </si>
  <si>
    <t>（４）業種別法人数及び所得金額の累年比較</t>
  </si>
  <si>
    <t>事業
年度数</t>
  </si>
  <si>
    <t>（7）業種別、資本金階級別法人数等</t>
  </si>
  <si>
    <t xml:space="preserve">その他の産業  </t>
  </si>
  <si>
    <t>（3）資本金階級別法人数の累年比較</t>
  </si>
  <si>
    <t>　</t>
  </si>
  <si>
    <t>中間法人</t>
  </si>
  <si>
    <t>-</t>
  </si>
  <si>
    <t>調査対象：平成16年2月1日から平成17年1月31日までの間に終了した事業年度分</t>
  </si>
  <si>
    <t>調査時点：平成17年6月30日</t>
  </si>
  <si>
    <t>調査対象：平成16年2月1日から平成17年1月31日までの間に事業年度が終了した内国普通法人分</t>
  </si>
  <si>
    <t>調査対象:平成16年2月1日から平成17年1月31までの間に事業年度が終了した内国普通法人分</t>
  </si>
  <si>
    <t>調査対象：平成16年2月1日から平成17年1月31日までの間に事業年度が終了した内国普通法人分</t>
  </si>
  <si>
    <t>調査対象：平成16年2月1日から平成17年1月31日までの間に終了した事業年度分</t>
  </si>
  <si>
    <t>平成11年分</t>
  </si>
  <si>
    <t>調査対象：内国普通法人以外（外国法人を除く。）の平成16年2月1日から平成17年1月31日までの間に事業年度が終了した法人分</t>
  </si>
  <si>
    <t>料理飲食　旅館業</t>
  </si>
  <si>
    <t>水農</t>
  </si>
  <si>
    <t>産</t>
  </si>
  <si>
    <t>業林</t>
  </si>
  <si>
    <t xml:space="preserve">う ち　   特 定 目 的 会 社 </t>
  </si>
  <si>
    <t>料理飲食旅館業</t>
  </si>
  <si>
    <t>料理飲食旅館業</t>
  </si>
  <si>
    <t>人格のない
社団等</t>
  </si>
  <si>
    <t>特定目的
会社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</si>
</sst>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  <numFmt numFmtId="178" formatCode="0_);[Red]\(0\)"/>
    <numFmt numFmtId="179" formatCode="#,##0_);[Red]\(#,##0\)"/>
    <numFmt numFmtId="180" formatCode="0.00_ "/>
    <numFmt numFmtId="181" formatCode="0.0_ "/>
    <numFmt numFmtId="182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7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3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2" fillId="0" borderId="3" xfId="0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38" fontId="6" fillId="0" borderId="8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3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0" fontId="10" fillId="0" borderId="7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38" fontId="2" fillId="0" borderId="3" xfId="16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6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4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38" fontId="6" fillId="0" borderId="0" xfId="16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38" fontId="6" fillId="0" borderId="8" xfId="16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38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176" fontId="2" fillId="0" borderId="3" xfId="16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176" fontId="6" fillId="0" borderId="3" xfId="16" applyNumberFormat="1" applyFont="1" applyBorder="1" applyAlignment="1">
      <alignment horizontal="right" vertical="center"/>
    </xf>
    <xf numFmtId="176" fontId="6" fillId="0" borderId="8" xfId="16" applyNumberFormat="1" applyFont="1" applyBorder="1" applyAlignment="1">
      <alignment horizontal="right" vertical="center"/>
    </xf>
    <xf numFmtId="176" fontId="6" fillId="0" borderId="10" xfId="16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2" fillId="0" borderId="11" xfId="0" applyFont="1" applyFill="1" applyBorder="1" applyAlignment="1">
      <alignment vertical="center"/>
    </xf>
    <xf numFmtId="176" fontId="2" fillId="0" borderId="4" xfId="16" applyNumberFormat="1" applyFont="1" applyBorder="1" applyAlignment="1">
      <alignment/>
    </xf>
    <xf numFmtId="176" fontId="2" fillId="0" borderId="8" xfId="16" applyNumberFormat="1" applyFont="1" applyBorder="1" applyAlignment="1">
      <alignment/>
    </xf>
    <xf numFmtId="176" fontId="2" fillId="0" borderId="5" xfId="16" applyNumberFormat="1" applyFont="1" applyBorder="1" applyAlignment="1">
      <alignment/>
    </xf>
    <xf numFmtId="176" fontId="2" fillId="0" borderId="9" xfId="16" applyNumberFormat="1" applyFont="1" applyBorder="1" applyAlignment="1">
      <alignment/>
    </xf>
    <xf numFmtId="0" fontId="0" fillId="0" borderId="0" xfId="0" applyAlignment="1">
      <alignment horizontal="distributed" vertical="center" textRotation="255"/>
    </xf>
    <xf numFmtId="176" fontId="2" fillId="0" borderId="4" xfId="16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12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top" wrapText="1" indent="2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vertical="distributed" textRotation="255" wrapText="1"/>
    </xf>
    <xf numFmtId="0" fontId="10" fillId="0" borderId="0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0" fillId="0" borderId="0" xfId="0" applyAlignment="1">
      <alignment horizontal="distributed" vertical="center" textRotation="255"/>
    </xf>
    <xf numFmtId="0" fontId="2" fillId="2" borderId="17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textRotation="255"/>
    </xf>
    <xf numFmtId="0" fontId="2" fillId="2" borderId="16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3" xfId="0" applyFont="1" applyFill="1" applyBorder="1" applyAlignment="1">
      <alignment vertical="center" textRotation="255"/>
    </xf>
    <xf numFmtId="0" fontId="2" fillId="2" borderId="12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8" fontId="13" fillId="0" borderId="4" xfId="16" applyFont="1" applyBorder="1" applyAlignment="1">
      <alignment vertical="center"/>
    </xf>
    <xf numFmtId="38" fontId="13" fillId="0" borderId="3" xfId="16" applyFont="1" applyBorder="1" applyAlignment="1">
      <alignment vertical="center"/>
    </xf>
    <xf numFmtId="38" fontId="13" fillId="0" borderId="3" xfId="16" applyFont="1" applyBorder="1" applyAlignment="1">
      <alignment horizontal="right" vertical="center"/>
    </xf>
    <xf numFmtId="38" fontId="13" fillId="0" borderId="4" xfId="16" applyFont="1" applyBorder="1" applyAlignment="1">
      <alignment horizontal="right" vertical="center"/>
    </xf>
    <xf numFmtId="176" fontId="13" fillId="0" borderId="3" xfId="16" applyNumberFormat="1" applyFont="1" applyBorder="1" applyAlignment="1">
      <alignment vertical="center"/>
    </xf>
    <xf numFmtId="38" fontId="14" fillId="0" borderId="4" xfId="16" applyFont="1" applyBorder="1" applyAlignment="1">
      <alignment vertical="center"/>
    </xf>
    <xf numFmtId="38" fontId="14" fillId="0" borderId="3" xfId="16" applyFont="1" applyBorder="1" applyAlignment="1">
      <alignment vertical="center"/>
    </xf>
    <xf numFmtId="38" fontId="14" fillId="0" borderId="8" xfId="16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16</xdr:row>
      <xdr:rowOff>28575</xdr:rowOff>
    </xdr:from>
    <xdr:to>
      <xdr:col>1</xdr:col>
      <xdr:colOff>180975</xdr:colOff>
      <xdr:row>22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61950" y="3857625"/>
          <a:ext cx="76200" cy="1828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57150</xdr:rowOff>
    </xdr:from>
    <xdr:to>
      <xdr:col>1</xdr:col>
      <xdr:colOff>219075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0050" y="1143000"/>
          <a:ext cx="76200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57150</xdr:rowOff>
    </xdr:from>
    <xdr:to>
      <xdr:col>1</xdr:col>
      <xdr:colOff>200025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1219200"/>
          <a:ext cx="85725" cy="3543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1</xdr:col>
      <xdr:colOff>190500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95275" y="5048250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76</xdr:row>
      <xdr:rowOff>47625</xdr:rowOff>
    </xdr:from>
    <xdr:to>
      <xdr:col>3</xdr:col>
      <xdr:colOff>104775</xdr:colOff>
      <xdr:row>76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343150" y="131540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47625</xdr:rowOff>
    </xdr:from>
    <xdr:to>
      <xdr:col>1</xdr:col>
      <xdr:colOff>228600</xdr:colOff>
      <xdr:row>39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23875" y="981075"/>
          <a:ext cx="85725" cy="5943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41</xdr:row>
      <xdr:rowOff>9525</xdr:rowOff>
    </xdr:from>
    <xdr:to>
      <xdr:col>1</xdr:col>
      <xdr:colOff>219075</xdr:colOff>
      <xdr:row>51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23875" y="7115175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53</xdr:row>
      <xdr:rowOff>28575</xdr:rowOff>
    </xdr:from>
    <xdr:to>
      <xdr:col>1</xdr:col>
      <xdr:colOff>200025</xdr:colOff>
      <xdr:row>62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04825" y="9191625"/>
          <a:ext cx="76200" cy="1628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64</xdr:row>
      <xdr:rowOff>28575</xdr:rowOff>
    </xdr:from>
    <xdr:to>
      <xdr:col>1</xdr:col>
      <xdr:colOff>190500</xdr:colOff>
      <xdr:row>67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95300" y="110775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68</xdr:row>
      <xdr:rowOff>38100</xdr:rowOff>
    </xdr:from>
    <xdr:to>
      <xdr:col>1</xdr:col>
      <xdr:colOff>190500</xdr:colOff>
      <xdr:row>77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95300" y="11772900"/>
          <a:ext cx="762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79</xdr:row>
      <xdr:rowOff>28575</xdr:rowOff>
    </xdr:from>
    <xdr:to>
      <xdr:col>1</xdr:col>
      <xdr:colOff>200025</xdr:colOff>
      <xdr:row>86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04825" y="1382077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88</xdr:row>
      <xdr:rowOff>38100</xdr:rowOff>
    </xdr:from>
    <xdr:to>
      <xdr:col>1</xdr:col>
      <xdr:colOff>180975</xdr:colOff>
      <xdr:row>91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85775" y="1537335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93</xdr:row>
      <xdr:rowOff>66675</xdr:rowOff>
    </xdr:from>
    <xdr:to>
      <xdr:col>1</xdr:col>
      <xdr:colOff>152400</xdr:colOff>
      <xdr:row>95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485775" y="16287750"/>
          <a:ext cx="476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97</xdr:row>
      <xdr:rowOff>85725</xdr:rowOff>
    </xdr:from>
    <xdr:to>
      <xdr:col>1</xdr:col>
      <xdr:colOff>180975</xdr:colOff>
      <xdr:row>100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485775" y="169926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102</xdr:row>
      <xdr:rowOff>38100</xdr:rowOff>
    </xdr:from>
    <xdr:to>
      <xdr:col>1</xdr:col>
      <xdr:colOff>190500</xdr:colOff>
      <xdr:row>106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495300" y="1780222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28575</xdr:rowOff>
    </xdr:from>
    <xdr:to>
      <xdr:col>1</xdr:col>
      <xdr:colOff>152400</xdr:colOff>
      <xdr:row>39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95275" y="598170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76200</xdr:rowOff>
    </xdr:from>
    <xdr:to>
      <xdr:col>2</xdr:col>
      <xdr:colOff>0</xdr:colOff>
      <xdr:row>52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57175" y="7410450"/>
          <a:ext cx="161925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133350</xdr:rowOff>
    </xdr:from>
    <xdr:to>
      <xdr:col>1</xdr:col>
      <xdr:colOff>180975</xdr:colOff>
      <xdr:row>31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57175" y="1428750"/>
          <a:ext cx="142875" cy="427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28575</xdr:rowOff>
    </xdr:from>
    <xdr:to>
      <xdr:col>1</xdr:col>
      <xdr:colOff>133350</xdr:colOff>
      <xdr:row>31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304800" y="1228725"/>
          <a:ext cx="12382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57150</xdr:rowOff>
    </xdr:from>
    <xdr:to>
      <xdr:col>1</xdr:col>
      <xdr:colOff>152400</xdr:colOff>
      <xdr:row>51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371475" y="7315200"/>
          <a:ext cx="7620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57150</xdr:rowOff>
    </xdr:from>
    <xdr:to>
      <xdr:col>1</xdr:col>
      <xdr:colOff>133350</xdr:colOff>
      <xdr:row>39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333375" y="5934075"/>
          <a:ext cx="9525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76200</xdr:rowOff>
    </xdr:from>
    <xdr:to>
      <xdr:col>1</xdr:col>
      <xdr:colOff>142875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3375" y="1457325"/>
          <a:ext cx="76200" cy="6029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66675</xdr:rowOff>
    </xdr:from>
    <xdr:to>
      <xdr:col>1</xdr:col>
      <xdr:colOff>142875</xdr:colOff>
      <xdr:row>39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33375" y="7877175"/>
          <a:ext cx="76200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66675</xdr:rowOff>
    </xdr:from>
    <xdr:to>
      <xdr:col>1</xdr:col>
      <xdr:colOff>133350</xdr:colOff>
      <xdr:row>51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23850" y="9782175"/>
          <a:ext cx="76200" cy="2466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9.00390625" defaultRowHeight="13.5"/>
  <cols>
    <col min="1" max="2" width="3.375" style="0" customWidth="1"/>
    <col min="3" max="3" width="46.375" style="0" customWidth="1"/>
    <col min="4" max="8" width="17.50390625" style="0" customWidth="1"/>
  </cols>
  <sheetData>
    <row r="1" spans="1:8" ht="18.75" customHeight="1" thickBot="1">
      <c r="A1" s="206" t="s">
        <v>0</v>
      </c>
      <c r="B1" s="206"/>
      <c r="C1" s="206"/>
      <c r="D1" s="11"/>
      <c r="E1" s="11"/>
      <c r="F1" s="11"/>
      <c r="G1" s="11"/>
      <c r="H1" s="11"/>
    </row>
    <row r="2" spans="1:8" ht="20.25" customHeight="1" thickTop="1">
      <c r="A2" s="207" t="s">
        <v>1</v>
      </c>
      <c r="B2" s="208"/>
      <c r="C2" s="208"/>
      <c r="D2" s="208" t="s">
        <v>2</v>
      </c>
      <c r="E2" s="211" t="s">
        <v>3</v>
      </c>
      <c r="F2" s="212"/>
      <c r="G2" s="213" t="s">
        <v>4</v>
      </c>
      <c r="H2" s="214"/>
    </row>
    <row r="3" spans="1:8" ht="13.5">
      <c r="A3" s="209"/>
      <c r="B3" s="210"/>
      <c r="C3" s="210"/>
      <c r="D3" s="210"/>
      <c r="E3" s="210" t="s">
        <v>5</v>
      </c>
      <c r="F3" s="210" t="s">
        <v>6</v>
      </c>
      <c r="G3" s="210" t="s">
        <v>5</v>
      </c>
      <c r="H3" s="215" t="s">
        <v>7</v>
      </c>
    </row>
    <row r="4" spans="1:8" ht="13.5">
      <c r="A4" s="209"/>
      <c r="B4" s="210"/>
      <c r="C4" s="210"/>
      <c r="D4" s="210"/>
      <c r="E4" s="210"/>
      <c r="F4" s="210"/>
      <c r="G4" s="210"/>
      <c r="H4" s="215"/>
    </row>
    <row r="5" spans="1:8" ht="19.5" customHeight="1">
      <c r="A5" s="3"/>
      <c r="B5" s="3"/>
      <c r="C5" s="4"/>
      <c r="D5" s="12" t="s">
        <v>8</v>
      </c>
      <c r="E5" s="12"/>
      <c r="F5" s="12" t="s">
        <v>9</v>
      </c>
      <c r="G5" s="12"/>
      <c r="H5" s="13" t="s">
        <v>9</v>
      </c>
    </row>
    <row r="6" spans="1:8" ht="19.5" customHeight="1">
      <c r="A6" s="216" t="s">
        <v>10</v>
      </c>
      <c r="B6" s="216"/>
      <c r="C6" s="6" t="s">
        <v>11</v>
      </c>
      <c r="D6" s="14">
        <f>119894+D7</f>
        <v>119901</v>
      </c>
      <c r="E6" s="14">
        <f>40779+E7</f>
        <v>40780</v>
      </c>
      <c r="F6" s="14">
        <f>1242498416+F7</f>
        <v>1242499553</v>
      </c>
      <c r="G6" s="14">
        <f>80366+G7</f>
        <v>80372</v>
      </c>
      <c r="H6" s="15">
        <f>705547693+H7</f>
        <v>705560212</v>
      </c>
    </row>
    <row r="7" spans="1:8" ht="20.25" customHeight="1">
      <c r="A7" s="216"/>
      <c r="B7" s="216"/>
      <c r="C7" s="183" t="s">
        <v>351</v>
      </c>
      <c r="D7" s="14">
        <v>7</v>
      </c>
      <c r="E7" s="14">
        <v>1</v>
      </c>
      <c r="F7" s="14">
        <v>1137</v>
      </c>
      <c r="G7" s="14">
        <v>6</v>
      </c>
      <c r="H7" s="15">
        <v>12519</v>
      </c>
    </row>
    <row r="8" spans="1:8" ht="20.25" customHeight="1">
      <c r="A8" s="216"/>
      <c r="B8" s="216"/>
      <c r="C8" s="184"/>
      <c r="D8" s="14"/>
      <c r="E8" s="14"/>
      <c r="F8" s="14"/>
      <c r="G8" s="14"/>
      <c r="H8" s="15"/>
    </row>
    <row r="9" spans="1:8" ht="19.5" customHeight="1">
      <c r="A9" s="216"/>
      <c r="B9" s="216"/>
      <c r="C9" s="6" t="s">
        <v>12</v>
      </c>
      <c r="D9" s="14">
        <v>162</v>
      </c>
      <c r="E9" s="14">
        <v>36</v>
      </c>
      <c r="F9" s="14">
        <v>230714</v>
      </c>
      <c r="G9" s="14">
        <v>131</v>
      </c>
      <c r="H9" s="15">
        <v>646680</v>
      </c>
    </row>
    <row r="10" spans="1:8" ht="19.5" customHeight="1">
      <c r="A10" s="216"/>
      <c r="B10" s="216"/>
      <c r="C10" s="6" t="s">
        <v>13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 ht="19.5" customHeight="1">
      <c r="A11" s="216"/>
      <c r="B11" s="216"/>
      <c r="C11" s="6" t="s">
        <v>14</v>
      </c>
      <c r="D11" s="14">
        <v>3043</v>
      </c>
      <c r="E11" s="14">
        <v>1834</v>
      </c>
      <c r="F11" s="14">
        <v>71281123</v>
      </c>
      <c r="G11" s="14">
        <v>1218</v>
      </c>
      <c r="H11" s="15">
        <v>6649393</v>
      </c>
    </row>
    <row r="12" spans="1:8" ht="19.5" customHeight="1">
      <c r="A12" s="216"/>
      <c r="B12" s="216"/>
      <c r="C12" s="6" t="s">
        <v>337</v>
      </c>
      <c r="D12" s="14">
        <v>17</v>
      </c>
      <c r="E12" s="14">
        <v>5</v>
      </c>
      <c r="F12" s="14">
        <v>2073</v>
      </c>
      <c r="G12" s="14">
        <v>12</v>
      </c>
      <c r="H12" s="15">
        <v>15748</v>
      </c>
    </row>
    <row r="13" spans="1:8" s="19" customFormat="1" ht="19.5" customHeight="1">
      <c r="A13" s="216"/>
      <c r="B13" s="216"/>
      <c r="C13" s="22" t="s">
        <v>291</v>
      </c>
      <c r="D13" s="17">
        <v>123123</v>
      </c>
      <c r="E13" s="17">
        <v>42655</v>
      </c>
      <c r="F13" s="17">
        <v>1314013464</v>
      </c>
      <c r="G13" s="17">
        <v>81733</v>
      </c>
      <c r="H13" s="18">
        <v>712872034</v>
      </c>
    </row>
    <row r="14" spans="1:8" ht="19.5" customHeight="1">
      <c r="A14" s="5"/>
      <c r="B14" s="5"/>
      <c r="C14" s="6"/>
      <c r="D14" s="14"/>
      <c r="E14" s="14"/>
      <c r="F14" s="14"/>
      <c r="G14" s="14"/>
      <c r="H14" s="15"/>
    </row>
    <row r="15" spans="1:8" ht="19.5" customHeight="1">
      <c r="A15" s="216" t="s">
        <v>15</v>
      </c>
      <c r="B15" s="216"/>
      <c r="C15" s="217"/>
      <c r="D15" s="14">
        <v>743</v>
      </c>
      <c r="E15" s="14">
        <v>380</v>
      </c>
      <c r="F15" s="14">
        <v>615648</v>
      </c>
      <c r="G15" s="14">
        <v>377</v>
      </c>
      <c r="H15" s="15">
        <v>582880</v>
      </c>
    </row>
    <row r="16" spans="1:8" ht="19.5" customHeight="1">
      <c r="A16" s="5"/>
      <c r="B16" s="5"/>
      <c r="C16" s="6"/>
      <c r="D16" s="14"/>
      <c r="E16" s="14"/>
      <c r="F16" s="14"/>
      <c r="G16" s="14"/>
      <c r="H16" s="15"/>
    </row>
    <row r="17" spans="1:8" ht="19.5" customHeight="1">
      <c r="A17" s="216" t="s">
        <v>16</v>
      </c>
      <c r="B17" s="216"/>
      <c r="C17" s="6" t="s">
        <v>17</v>
      </c>
      <c r="D17" s="14">
        <v>140</v>
      </c>
      <c r="E17" s="14">
        <v>81</v>
      </c>
      <c r="F17" s="14">
        <v>9548176</v>
      </c>
      <c r="G17" s="14">
        <v>60</v>
      </c>
      <c r="H17" s="15">
        <v>691817</v>
      </c>
    </row>
    <row r="18" spans="1:8" ht="19.5" customHeight="1">
      <c r="A18" s="216"/>
      <c r="B18" s="216"/>
      <c r="C18" s="6" t="s">
        <v>18</v>
      </c>
      <c r="D18" s="14">
        <v>35</v>
      </c>
      <c r="E18" s="14">
        <v>18</v>
      </c>
      <c r="F18" s="14">
        <v>1204983</v>
      </c>
      <c r="G18" s="14">
        <v>17</v>
      </c>
      <c r="H18" s="15">
        <v>84832</v>
      </c>
    </row>
    <row r="19" spans="1:8" ht="27" customHeight="1">
      <c r="A19" s="216"/>
      <c r="B19" s="216"/>
      <c r="C19" s="6" t="s">
        <v>330</v>
      </c>
      <c r="D19" s="14">
        <v>1457</v>
      </c>
      <c r="E19" s="14">
        <v>867</v>
      </c>
      <c r="F19" s="14">
        <v>2868027</v>
      </c>
      <c r="G19" s="14">
        <v>615</v>
      </c>
      <c r="H19" s="15">
        <v>3661501</v>
      </c>
    </row>
    <row r="20" spans="1:8" ht="27" customHeight="1">
      <c r="A20" s="216"/>
      <c r="B20" s="216"/>
      <c r="C20" s="6" t="s">
        <v>290</v>
      </c>
      <c r="D20" s="14">
        <v>224</v>
      </c>
      <c r="E20" s="14">
        <v>112</v>
      </c>
      <c r="F20" s="14">
        <v>1202981</v>
      </c>
      <c r="G20" s="14">
        <v>113</v>
      </c>
      <c r="H20" s="15">
        <v>842943</v>
      </c>
    </row>
    <row r="21" spans="1:8" ht="19.5" customHeight="1">
      <c r="A21" s="216"/>
      <c r="B21" s="216"/>
      <c r="C21" s="6" t="s">
        <v>19</v>
      </c>
      <c r="D21" s="14">
        <v>313</v>
      </c>
      <c r="E21" s="14">
        <v>93</v>
      </c>
      <c r="F21" s="14">
        <v>454754</v>
      </c>
      <c r="G21" s="14">
        <v>222</v>
      </c>
      <c r="H21" s="15">
        <v>57812</v>
      </c>
    </row>
    <row r="22" spans="1:8" ht="19.5" customHeight="1">
      <c r="A22" s="216"/>
      <c r="B22" s="216"/>
      <c r="C22" s="6" t="s">
        <v>20</v>
      </c>
      <c r="D22" s="14">
        <v>1210</v>
      </c>
      <c r="E22" s="14">
        <v>618</v>
      </c>
      <c r="F22" s="14">
        <v>11807113</v>
      </c>
      <c r="G22" s="14">
        <v>616</v>
      </c>
      <c r="H22" s="15">
        <v>11998385</v>
      </c>
    </row>
    <row r="23" spans="1:8" s="19" customFormat="1" ht="19.5" customHeight="1">
      <c r="A23" s="216"/>
      <c r="B23" s="216"/>
      <c r="C23" s="22" t="s">
        <v>291</v>
      </c>
      <c r="D23" s="17">
        <v>3379</v>
      </c>
      <c r="E23" s="17">
        <v>1789</v>
      </c>
      <c r="F23" s="17">
        <v>27086034</v>
      </c>
      <c r="G23" s="17">
        <v>1643</v>
      </c>
      <c r="H23" s="18">
        <v>17337290</v>
      </c>
    </row>
    <row r="24" spans="1:8" ht="19.5" customHeight="1">
      <c r="A24" s="5"/>
      <c r="B24" s="5"/>
      <c r="C24" s="6"/>
      <c r="D24" s="14"/>
      <c r="E24" s="14"/>
      <c r="F24" s="14"/>
      <c r="G24" s="14"/>
      <c r="H24" s="15"/>
    </row>
    <row r="25" spans="1:8" ht="19.5" customHeight="1">
      <c r="A25" s="216" t="s">
        <v>21</v>
      </c>
      <c r="B25" s="216"/>
      <c r="C25" s="217"/>
      <c r="D25" s="14">
        <v>1745</v>
      </c>
      <c r="E25" s="14">
        <v>765</v>
      </c>
      <c r="F25" s="14">
        <v>6509108</v>
      </c>
      <c r="G25" s="14">
        <v>999</v>
      </c>
      <c r="H25" s="15">
        <v>7172923</v>
      </c>
    </row>
    <row r="26" spans="1:8" ht="19.5" customHeight="1">
      <c r="A26" s="216" t="s">
        <v>22</v>
      </c>
      <c r="B26" s="216"/>
      <c r="C26" s="217"/>
      <c r="D26" s="14">
        <v>42</v>
      </c>
      <c r="E26" s="14">
        <v>5</v>
      </c>
      <c r="F26" s="14">
        <v>146943</v>
      </c>
      <c r="G26" s="14">
        <v>39</v>
      </c>
      <c r="H26" s="15">
        <v>71473</v>
      </c>
    </row>
    <row r="27" spans="1:8" ht="19.5" customHeight="1">
      <c r="A27" s="5"/>
      <c r="B27" s="5"/>
      <c r="C27" s="6"/>
      <c r="D27" s="14"/>
      <c r="E27" s="14"/>
      <c r="F27" s="14"/>
      <c r="G27" s="14"/>
      <c r="H27" s="15"/>
    </row>
    <row r="28" spans="1:8" s="19" customFormat="1" ht="19.5" customHeight="1">
      <c r="A28" s="218" t="s">
        <v>292</v>
      </c>
      <c r="B28" s="218"/>
      <c r="C28" s="219"/>
      <c r="D28" s="20">
        <v>129032</v>
      </c>
      <c r="E28" s="20">
        <v>45594</v>
      </c>
      <c r="F28" s="20">
        <v>1348371197</v>
      </c>
      <c r="G28" s="20">
        <v>84791</v>
      </c>
      <c r="H28" s="21">
        <v>738036600</v>
      </c>
    </row>
    <row r="29" spans="1:8" ht="18.75" customHeight="1">
      <c r="A29" s="9" t="s">
        <v>339</v>
      </c>
      <c r="B29" s="10"/>
      <c r="C29" s="10"/>
      <c r="D29" s="16"/>
      <c r="E29" s="16"/>
      <c r="F29" s="16"/>
      <c r="G29" s="16"/>
      <c r="H29" s="16"/>
    </row>
    <row r="30" spans="1:8" ht="18.75" customHeight="1">
      <c r="A30" s="9" t="s">
        <v>340</v>
      </c>
      <c r="B30" s="10"/>
      <c r="C30" s="10"/>
      <c r="D30" s="16"/>
      <c r="E30" s="16"/>
      <c r="F30" s="16"/>
      <c r="G30" s="16"/>
      <c r="H30" s="16"/>
    </row>
    <row r="35" ht="13.5">
      <c r="C35" t="s">
        <v>336</v>
      </c>
    </row>
  </sheetData>
  <mergeCells count="17">
    <mergeCell ref="A25:C25"/>
    <mergeCell ref="A26:C26"/>
    <mergeCell ref="A28:C28"/>
    <mergeCell ref="A6:A13"/>
    <mergeCell ref="B6:B13"/>
    <mergeCell ref="A15:C15"/>
    <mergeCell ref="A17:A23"/>
    <mergeCell ref="B17:B23"/>
    <mergeCell ref="G2:H2"/>
    <mergeCell ref="E3:E4"/>
    <mergeCell ref="F3:F4"/>
    <mergeCell ref="G3:G4"/>
    <mergeCell ref="H3:H4"/>
    <mergeCell ref="A1:C1"/>
    <mergeCell ref="A2:C4"/>
    <mergeCell ref="D2:D4"/>
    <mergeCell ref="E2:F2"/>
  </mergeCells>
  <printOptions/>
  <pageMargins left="0.75" right="0.75" top="1" bottom="1" header="0.512" footer="0.512"/>
  <pageSetup fitToHeight="1" fitToWidth="1" horizontalDpi="300" verticalDpi="300" orientation="landscape" paperSize="9" scale="77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2" sqref="G12"/>
    </sheetView>
  </sheetViews>
  <sheetFormatPr defaultColWidth="9.00390625" defaultRowHeight="13.5"/>
  <cols>
    <col min="1" max="1" width="3.50390625" style="0" customWidth="1"/>
    <col min="2" max="2" width="2.375" style="0" customWidth="1"/>
    <col min="3" max="3" width="13.375" style="0" bestFit="1" customWidth="1"/>
    <col min="4" max="18" width="10.00390625" style="0" customWidth="1"/>
    <col min="19" max="19" width="4.75390625" style="0" customWidth="1"/>
  </cols>
  <sheetData>
    <row r="1" spans="1:19" ht="18.75" customHeight="1" thickBot="1">
      <c r="A1" s="206" t="s">
        <v>195</v>
      </c>
      <c r="B1" s="206"/>
      <c r="C1" s="206"/>
      <c r="D1" s="206"/>
      <c r="E1" s="206"/>
      <c r="F1" s="20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99"/>
    </row>
    <row r="2" spans="1:19" ht="18.75" customHeight="1" thickTop="1">
      <c r="A2" s="264" t="s">
        <v>102</v>
      </c>
      <c r="B2" s="265"/>
      <c r="C2" s="196" t="s">
        <v>103</v>
      </c>
      <c r="D2" s="211" t="s">
        <v>108</v>
      </c>
      <c r="E2" s="198"/>
      <c r="F2" s="198"/>
      <c r="G2" s="198"/>
      <c r="H2" s="212"/>
      <c r="I2" s="211" t="s">
        <v>196</v>
      </c>
      <c r="J2" s="198"/>
      <c r="K2" s="198"/>
      <c r="L2" s="198"/>
      <c r="M2" s="212"/>
      <c r="N2" s="211" t="s">
        <v>197</v>
      </c>
      <c r="O2" s="198"/>
      <c r="P2" s="198"/>
      <c r="Q2" s="198"/>
      <c r="R2" s="212"/>
      <c r="S2" s="150"/>
    </row>
    <row r="3" spans="1:19" ht="18.75" customHeight="1">
      <c r="A3" s="266"/>
      <c r="B3" s="267"/>
      <c r="C3" s="244"/>
      <c r="D3" s="274" t="s">
        <v>74</v>
      </c>
      <c r="E3" s="250" t="s">
        <v>3</v>
      </c>
      <c r="F3" s="276"/>
      <c r="G3" s="251" t="s">
        <v>4</v>
      </c>
      <c r="H3" s="276"/>
      <c r="I3" s="274" t="s">
        <v>74</v>
      </c>
      <c r="J3" s="250" t="s">
        <v>3</v>
      </c>
      <c r="K3" s="276"/>
      <c r="L3" s="250" t="s">
        <v>4</v>
      </c>
      <c r="M3" s="276"/>
      <c r="N3" s="274" t="s">
        <v>74</v>
      </c>
      <c r="O3" s="250" t="s">
        <v>3</v>
      </c>
      <c r="P3" s="276"/>
      <c r="Q3" s="250" t="s">
        <v>4</v>
      </c>
      <c r="R3" s="276"/>
      <c r="S3" s="152" t="s">
        <v>106</v>
      </c>
    </row>
    <row r="4" spans="1:19" ht="18.75" customHeight="1">
      <c r="A4" s="266"/>
      <c r="B4" s="267"/>
      <c r="C4" s="244"/>
      <c r="D4" s="275"/>
      <c r="E4" s="272" t="s">
        <v>332</v>
      </c>
      <c r="F4" s="194" t="s">
        <v>77</v>
      </c>
      <c r="G4" s="272" t="s">
        <v>332</v>
      </c>
      <c r="H4" s="194" t="s">
        <v>78</v>
      </c>
      <c r="I4" s="275"/>
      <c r="J4" s="272" t="s">
        <v>332</v>
      </c>
      <c r="K4" s="244" t="s">
        <v>77</v>
      </c>
      <c r="L4" s="272" t="s">
        <v>332</v>
      </c>
      <c r="M4" s="244" t="s">
        <v>78</v>
      </c>
      <c r="N4" s="275"/>
      <c r="O4" s="272" t="s">
        <v>332</v>
      </c>
      <c r="P4" s="194" t="s">
        <v>198</v>
      </c>
      <c r="Q4" s="272" t="s">
        <v>332</v>
      </c>
      <c r="R4" s="194" t="s">
        <v>78</v>
      </c>
      <c r="S4" s="152" t="s">
        <v>114</v>
      </c>
    </row>
    <row r="5" spans="1:19" ht="18.75" customHeight="1">
      <c r="A5" s="268"/>
      <c r="B5" s="269"/>
      <c r="C5" s="197"/>
      <c r="D5" s="260"/>
      <c r="E5" s="273"/>
      <c r="F5" s="195"/>
      <c r="G5" s="273"/>
      <c r="H5" s="195"/>
      <c r="I5" s="260"/>
      <c r="J5" s="273"/>
      <c r="K5" s="197"/>
      <c r="L5" s="273"/>
      <c r="M5" s="197"/>
      <c r="N5" s="260"/>
      <c r="O5" s="273"/>
      <c r="P5" s="195"/>
      <c r="Q5" s="273"/>
      <c r="R5" s="195"/>
      <c r="S5" s="140"/>
    </row>
    <row r="6" spans="1:19" s="49" customFormat="1" ht="15" customHeight="1">
      <c r="A6" s="69"/>
      <c r="B6" s="69"/>
      <c r="C6" s="68"/>
      <c r="D6" s="40" t="s">
        <v>49</v>
      </c>
      <c r="E6" s="40"/>
      <c r="F6" s="68" t="s">
        <v>57</v>
      </c>
      <c r="G6" s="40"/>
      <c r="H6" s="68" t="s">
        <v>57</v>
      </c>
      <c r="I6" s="40" t="s">
        <v>49</v>
      </c>
      <c r="J6" s="40"/>
      <c r="K6" s="68" t="s">
        <v>199</v>
      </c>
      <c r="L6" s="40"/>
      <c r="M6" s="68" t="s">
        <v>57</v>
      </c>
      <c r="N6" s="40" t="s">
        <v>49</v>
      </c>
      <c r="O6" s="40"/>
      <c r="P6" s="68" t="s">
        <v>57</v>
      </c>
      <c r="Q6" s="40"/>
      <c r="R6" s="68" t="s">
        <v>57</v>
      </c>
      <c r="S6" s="69"/>
    </row>
    <row r="7" spans="1:19" ht="18.75" customHeight="1">
      <c r="A7" s="11"/>
      <c r="B7" s="11"/>
      <c r="C7" s="54" t="s">
        <v>115</v>
      </c>
      <c r="D7" s="277">
        <v>6</v>
      </c>
      <c r="E7" s="277">
        <v>1</v>
      </c>
      <c r="F7" s="278">
        <v>0</v>
      </c>
      <c r="G7" s="277">
        <v>5</v>
      </c>
      <c r="H7" s="278">
        <v>28</v>
      </c>
      <c r="I7" s="277">
        <v>51</v>
      </c>
      <c r="J7" s="277">
        <v>27</v>
      </c>
      <c r="K7" s="278">
        <v>120</v>
      </c>
      <c r="L7" s="277">
        <v>27</v>
      </c>
      <c r="M7" s="278">
        <v>92</v>
      </c>
      <c r="N7" s="277">
        <v>22</v>
      </c>
      <c r="O7" s="277">
        <v>11</v>
      </c>
      <c r="P7" s="278">
        <v>17</v>
      </c>
      <c r="Q7" s="277">
        <v>11</v>
      </c>
      <c r="R7" s="278">
        <v>24</v>
      </c>
      <c r="S7" s="101" t="s">
        <v>116</v>
      </c>
    </row>
    <row r="8" spans="1:19" ht="18.75" customHeight="1">
      <c r="A8" s="11"/>
      <c r="B8" s="11"/>
      <c r="C8" s="54" t="s">
        <v>117</v>
      </c>
      <c r="D8" s="277">
        <v>14</v>
      </c>
      <c r="E8" s="277">
        <v>6</v>
      </c>
      <c r="F8" s="278">
        <v>8</v>
      </c>
      <c r="G8" s="277">
        <v>9</v>
      </c>
      <c r="H8" s="278">
        <v>4</v>
      </c>
      <c r="I8" s="277">
        <v>81</v>
      </c>
      <c r="J8" s="277">
        <v>38</v>
      </c>
      <c r="K8" s="278">
        <v>741</v>
      </c>
      <c r="L8" s="277">
        <v>43</v>
      </c>
      <c r="M8" s="278">
        <v>156</v>
      </c>
      <c r="N8" s="277">
        <v>47</v>
      </c>
      <c r="O8" s="277">
        <v>19</v>
      </c>
      <c r="P8" s="278">
        <v>39</v>
      </c>
      <c r="Q8" s="277">
        <v>28</v>
      </c>
      <c r="R8" s="278">
        <v>264</v>
      </c>
      <c r="S8" s="101" t="s">
        <v>118</v>
      </c>
    </row>
    <row r="9" spans="1:19" ht="18.75" customHeight="1">
      <c r="A9" s="11"/>
      <c r="B9" s="11"/>
      <c r="C9" s="54" t="s">
        <v>119</v>
      </c>
      <c r="D9" s="277">
        <v>25</v>
      </c>
      <c r="E9" s="277">
        <v>12</v>
      </c>
      <c r="F9" s="278">
        <v>17</v>
      </c>
      <c r="G9" s="277">
        <v>14</v>
      </c>
      <c r="H9" s="278">
        <v>51</v>
      </c>
      <c r="I9" s="277">
        <v>175</v>
      </c>
      <c r="J9" s="277">
        <v>93</v>
      </c>
      <c r="K9" s="278">
        <v>275</v>
      </c>
      <c r="L9" s="277">
        <v>85</v>
      </c>
      <c r="M9" s="278">
        <v>610</v>
      </c>
      <c r="N9" s="277">
        <v>96</v>
      </c>
      <c r="O9" s="277">
        <v>38</v>
      </c>
      <c r="P9" s="278">
        <v>392</v>
      </c>
      <c r="Q9" s="277">
        <v>58</v>
      </c>
      <c r="R9" s="278">
        <v>115</v>
      </c>
      <c r="S9" s="101" t="s">
        <v>100</v>
      </c>
    </row>
    <row r="10" spans="1:19" ht="18.75" customHeight="1">
      <c r="A10" s="11"/>
      <c r="B10" s="11"/>
      <c r="C10" s="54" t="s">
        <v>120</v>
      </c>
      <c r="D10" s="277">
        <v>8</v>
      </c>
      <c r="E10" s="277">
        <v>3</v>
      </c>
      <c r="F10" s="278">
        <v>10</v>
      </c>
      <c r="G10" s="277">
        <v>5</v>
      </c>
      <c r="H10" s="278">
        <v>1</v>
      </c>
      <c r="I10" s="277">
        <v>142</v>
      </c>
      <c r="J10" s="277">
        <v>66</v>
      </c>
      <c r="K10" s="278">
        <v>330</v>
      </c>
      <c r="L10" s="277">
        <v>77</v>
      </c>
      <c r="M10" s="278">
        <v>115</v>
      </c>
      <c r="N10" s="277">
        <v>70</v>
      </c>
      <c r="O10" s="277">
        <v>31</v>
      </c>
      <c r="P10" s="278">
        <v>140</v>
      </c>
      <c r="Q10" s="277">
        <v>39</v>
      </c>
      <c r="R10" s="278">
        <v>370</v>
      </c>
      <c r="S10" s="101" t="s">
        <v>121</v>
      </c>
    </row>
    <row r="11" spans="1:19" ht="18.75" customHeight="1">
      <c r="A11" s="11"/>
      <c r="B11" s="11"/>
      <c r="C11" s="54" t="s">
        <v>122</v>
      </c>
      <c r="D11" s="277">
        <v>48</v>
      </c>
      <c r="E11" s="277">
        <v>34</v>
      </c>
      <c r="F11" s="278">
        <v>63</v>
      </c>
      <c r="G11" s="277">
        <v>15</v>
      </c>
      <c r="H11" s="278">
        <v>40</v>
      </c>
      <c r="I11" s="277">
        <v>299</v>
      </c>
      <c r="J11" s="277">
        <v>183</v>
      </c>
      <c r="K11" s="278">
        <v>1673</v>
      </c>
      <c r="L11" s="277">
        <v>125</v>
      </c>
      <c r="M11" s="278">
        <v>1413</v>
      </c>
      <c r="N11" s="277">
        <v>138</v>
      </c>
      <c r="O11" s="277">
        <v>81</v>
      </c>
      <c r="P11" s="278">
        <v>1625</v>
      </c>
      <c r="Q11" s="277">
        <v>59</v>
      </c>
      <c r="R11" s="278">
        <v>1547</v>
      </c>
      <c r="S11" s="101" t="s">
        <v>123</v>
      </c>
    </row>
    <row r="12" spans="1:19" ht="18.75" customHeight="1">
      <c r="A12" s="11" t="s">
        <v>124</v>
      </c>
      <c r="B12" s="11"/>
      <c r="C12" s="54"/>
      <c r="D12" s="277"/>
      <c r="E12" s="277"/>
      <c r="F12" s="278"/>
      <c r="G12" s="277"/>
      <c r="H12" s="278"/>
      <c r="I12" s="277"/>
      <c r="J12" s="277"/>
      <c r="K12" s="278"/>
      <c r="L12" s="277"/>
      <c r="M12" s="278"/>
      <c r="N12" s="277"/>
      <c r="O12" s="277"/>
      <c r="P12" s="278"/>
      <c r="Q12" s="277"/>
      <c r="R12" s="278"/>
      <c r="S12" s="101"/>
    </row>
    <row r="13" spans="1:19" ht="18.75" customHeight="1">
      <c r="A13" s="11"/>
      <c r="B13" s="11"/>
      <c r="C13" s="54" t="s">
        <v>125</v>
      </c>
      <c r="D13" s="277">
        <v>33</v>
      </c>
      <c r="E13" s="277">
        <v>22</v>
      </c>
      <c r="F13" s="278">
        <v>155</v>
      </c>
      <c r="G13" s="277">
        <v>12</v>
      </c>
      <c r="H13" s="278">
        <v>63</v>
      </c>
      <c r="I13" s="277">
        <v>101</v>
      </c>
      <c r="J13" s="277">
        <v>55</v>
      </c>
      <c r="K13" s="278">
        <v>1354</v>
      </c>
      <c r="L13" s="277">
        <v>46</v>
      </c>
      <c r="M13" s="278">
        <v>56</v>
      </c>
      <c r="N13" s="277">
        <v>90</v>
      </c>
      <c r="O13" s="277">
        <v>33</v>
      </c>
      <c r="P13" s="278">
        <v>445</v>
      </c>
      <c r="Q13" s="277">
        <v>57</v>
      </c>
      <c r="R13" s="278">
        <v>216</v>
      </c>
      <c r="S13" s="101" t="s">
        <v>190</v>
      </c>
    </row>
    <row r="14" spans="1:19" ht="18.75" customHeight="1">
      <c r="A14" s="11"/>
      <c r="B14" s="11"/>
      <c r="C14" s="54" t="s">
        <v>127</v>
      </c>
      <c r="D14" s="277">
        <v>45</v>
      </c>
      <c r="E14" s="277">
        <v>22</v>
      </c>
      <c r="F14" s="278">
        <v>47</v>
      </c>
      <c r="G14" s="277">
        <v>23</v>
      </c>
      <c r="H14" s="278">
        <v>49</v>
      </c>
      <c r="I14" s="277">
        <v>179</v>
      </c>
      <c r="J14" s="277">
        <v>108</v>
      </c>
      <c r="K14" s="278">
        <v>8232</v>
      </c>
      <c r="L14" s="277">
        <v>72</v>
      </c>
      <c r="M14" s="278">
        <v>10565</v>
      </c>
      <c r="N14" s="277">
        <v>146</v>
      </c>
      <c r="O14" s="277">
        <v>74</v>
      </c>
      <c r="P14" s="278">
        <v>1822</v>
      </c>
      <c r="Q14" s="277">
        <v>72</v>
      </c>
      <c r="R14" s="278">
        <v>1950</v>
      </c>
      <c r="S14" s="101" t="s">
        <v>124</v>
      </c>
    </row>
    <row r="15" spans="1:19" ht="18.75" customHeight="1">
      <c r="A15" s="11"/>
      <c r="B15" s="11"/>
      <c r="C15" s="54" t="s">
        <v>128</v>
      </c>
      <c r="D15" s="277">
        <v>16</v>
      </c>
      <c r="E15" s="277">
        <v>7</v>
      </c>
      <c r="F15" s="278">
        <v>28</v>
      </c>
      <c r="G15" s="277">
        <v>9</v>
      </c>
      <c r="H15" s="278">
        <v>1</v>
      </c>
      <c r="I15" s="277">
        <v>84</v>
      </c>
      <c r="J15" s="277">
        <v>39</v>
      </c>
      <c r="K15" s="278">
        <v>631</v>
      </c>
      <c r="L15" s="277">
        <v>48</v>
      </c>
      <c r="M15" s="278">
        <v>184</v>
      </c>
      <c r="N15" s="277">
        <v>61</v>
      </c>
      <c r="O15" s="277">
        <v>32</v>
      </c>
      <c r="P15" s="278">
        <v>314</v>
      </c>
      <c r="Q15" s="277">
        <v>29</v>
      </c>
      <c r="R15" s="278">
        <v>62</v>
      </c>
      <c r="S15" s="101" t="s">
        <v>129</v>
      </c>
    </row>
    <row r="16" spans="1:19" ht="18.75" customHeight="1">
      <c r="A16" s="11"/>
      <c r="B16" s="11"/>
      <c r="C16" s="54" t="s">
        <v>130</v>
      </c>
      <c r="D16" s="277">
        <v>13</v>
      </c>
      <c r="E16" s="277">
        <v>7</v>
      </c>
      <c r="F16" s="278">
        <v>11</v>
      </c>
      <c r="G16" s="277">
        <v>6</v>
      </c>
      <c r="H16" s="278">
        <v>7</v>
      </c>
      <c r="I16" s="277">
        <v>128</v>
      </c>
      <c r="J16" s="277">
        <v>71</v>
      </c>
      <c r="K16" s="278">
        <v>155</v>
      </c>
      <c r="L16" s="277">
        <v>58</v>
      </c>
      <c r="M16" s="278">
        <v>1007</v>
      </c>
      <c r="N16" s="277">
        <v>55</v>
      </c>
      <c r="O16" s="277">
        <v>28</v>
      </c>
      <c r="P16" s="278">
        <v>28</v>
      </c>
      <c r="Q16" s="277">
        <v>28</v>
      </c>
      <c r="R16" s="278">
        <v>55</v>
      </c>
      <c r="S16" s="101" t="s">
        <v>131</v>
      </c>
    </row>
    <row r="17" spans="1:19" ht="18.75" customHeight="1">
      <c r="A17" s="11"/>
      <c r="B17" s="11"/>
      <c r="C17" s="54" t="s">
        <v>132</v>
      </c>
      <c r="D17" s="277">
        <v>25</v>
      </c>
      <c r="E17" s="277">
        <v>8</v>
      </c>
      <c r="F17" s="278">
        <v>13</v>
      </c>
      <c r="G17" s="277">
        <v>17</v>
      </c>
      <c r="H17" s="278">
        <v>20</v>
      </c>
      <c r="I17" s="277">
        <v>161</v>
      </c>
      <c r="J17" s="277">
        <v>92</v>
      </c>
      <c r="K17" s="278">
        <v>1416</v>
      </c>
      <c r="L17" s="277">
        <v>69</v>
      </c>
      <c r="M17" s="278">
        <v>121</v>
      </c>
      <c r="N17" s="277">
        <v>82</v>
      </c>
      <c r="O17" s="277">
        <v>40</v>
      </c>
      <c r="P17" s="278">
        <v>200</v>
      </c>
      <c r="Q17" s="277">
        <v>42</v>
      </c>
      <c r="R17" s="278">
        <v>328</v>
      </c>
      <c r="S17" s="101" t="s">
        <v>133</v>
      </c>
    </row>
    <row r="18" spans="1:19" ht="18.75" customHeight="1">
      <c r="A18" s="11"/>
      <c r="B18" s="11"/>
      <c r="C18" s="54"/>
      <c r="D18" s="277"/>
      <c r="E18" s="277"/>
      <c r="F18" s="278"/>
      <c r="G18" s="277"/>
      <c r="H18" s="278"/>
      <c r="I18" s="277"/>
      <c r="J18" s="277"/>
      <c r="K18" s="278"/>
      <c r="L18" s="277"/>
      <c r="M18" s="278"/>
      <c r="N18" s="277"/>
      <c r="O18" s="277"/>
      <c r="P18" s="278"/>
      <c r="Q18" s="277"/>
      <c r="R18" s="278"/>
      <c r="S18" s="101"/>
    </row>
    <row r="19" spans="1:19" ht="18.75" customHeight="1">
      <c r="A19" s="11"/>
      <c r="B19" s="11"/>
      <c r="C19" s="54" t="s">
        <v>191</v>
      </c>
      <c r="D19" s="277">
        <v>14</v>
      </c>
      <c r="E19" s="277">
        <v>9</v>
      </c>
      <c r="F19" s="278">
        <v>10</v>
      </c>
      <c r="G19" s="277">
        <v>7</v>
      </c>
      <c r="H19" s="279">
        <v>2</v>
      </c>
      <c r="I19" s="277">
        <v>55</v>
      </c>
      <c r="J19" s="277">
        <v>25</v>
      </c>
      <c r="K19" s="278">
        <v>51</v>
      </c>
      <c r="L19" s="277">
        <v>31</v>
      </c>
      <c r="M19" s="278">
        <v>46</v>
      </c>
      <c r="N19" s="277">
        <v>26</v>
      </c>
      <c r="O19" s="277">
        <v>12</v>
      </c>
      <c r="P19" s="278">
        <v>33</v>
      </c>
      <c r="Q19" s="277">
        <v>14</v>
      </c>
      <c r="R19" s="278">
        <v>28</v>
      </c>
      <c r="S19" s="101" t="s">
        <v>192</v>
      </c>
    </row>
    <row r="20" spans="1:19" ht="18.75" customHeight="1">
      <c r="A20" s="11" t="s">
        <v>136</v>
      </c>
      <c r="B20" s="11"/>
      <c r="C20" s="54" t="s">
        <v>137</v>
      </c>
      <c r="D20" s="277">
        <v>18</v>
      </c>
      <c r="E20" s="277">
        <v>6</v>
      </c>
      <c r="F20" s="278">
        <v>8</v>
      </c>
      <c r="G20" s="277">
        <v>12</v>
      </c>
      <c r="H20" s="278">
        <v>5</v>
      </c>
      <c r="I20" s="277">
        <v>76</v>
      </c>
      <c r="J20" s="277">
        <v>42</v>
      </c>
      <c r="K20" s="278">
        <v>754</v>
      </c>
      <c r="L20" s="277">
        <v>35</v>
      </c>
      <c r="M20" s="278">
        <v>126</v>
      </c>
      <c r="N20" s="277">
        <v>40</v>
      </c>
      <c r="O20" s="277">
        <v>13</v>
      </c>
      <c r="P20" s="278">
        <v>26</v>
      </c>
      <c r="Q20" s="277">
        <v>27</v>
      </c>
      <c r="R20" s="278">
        <v>76</v>
      </c>
      <c r="S20" s="101" t="s">
        <v>138</v>
      </c>
    </row>
    <row r="21" spans="1:19" ht="18.75" customHeight="1">
      <c r="A21" s="11"/>
      <c r="B21" s="11"/>
      <c r="C21" s="54" t="s">
        <v>139</v>
      </c>
      <c r="D21" s="277">
        <v>10</v>
      </c>
      <c r="E21" s="277">
        <v>6</v>
      </c>
      <c r="F21" s="278">
        <v>2</v>
      </c>
      <c r="G21" s="277">
        <v>4</v>
      </c>
      <c r="H21" s="278">
        <v>1</v>
      </c>
      <c r="I21" s="277">
        <v>53</v>
      </c>
      <c r="J21" s="277">
        <v>31</v>
      </c>
      <c r="K21" s="278">
        <v>119</v>
      </c>
      <c r="L21" s="277">
        <v>22</v>
      </c>
      <c r="M21" s="278">
        <v>10</v>
      </c>
      <c r="N21" s="277">
        <v>24</v>
      </c>
      <c r="O21" s="277">
        <v>4</v>
      </c>
      <c r="P21" s="278">
        <v>13</v>
      </c>
      <c r="Q21" s="277">
        <v>20</v>
      </c>
      <c r="R21" s="278">
        <v>69</v>
      </c>
      <c r="S21" s="101" t="s">
        <v>140</v>
      </c>
    </row>
    <row r="22" spans="1:19" ht="18.75" customHeight="1">
      <c r="A22" s="11"/>
      <c r="B22" s="11"/>
      <c r="C22" s="54" t="s">
        <v>141</v>
      </c>
      <c r="D22" s="277">
        <v>18</v>
      </c>
      <c r="E22" s="280">
        <v>10</v>
      </c>
      <c r="F22" s="279">
        <v>6</v>
      </c>
      <c r="G22" s="277">
        <v>8</v>
      </c>
      <c r="H22" s="278">
        <v>8</v>
      </c>
      <c r="I22" s="277">
        <v>44</v>
      </c>
      <c r="J22" s="277">
        <v>20</v>
      </c>
      <c r="K22" s="278">
        <v>614</v>
      </c>
      <c r="L22" s="277">
        <v>25</v>
      </c>
      <c r="M22" s="278">
        <v>29</v>
      </c>
      <c r="N22" s="277">
        <v>17</v>
      </c>
      <c r="O22" s="277">
        <v>6</v>
      </c>
      <c r="P22" s="278">
        <v>24</v>
      </c>
      <c r="Q22" s="277">
        <v>11</v>
      </c>
      <c r="R22" s="278">
        <v>28</v>
      </c>
      <c r="S22" s="101" t="s">
        <v>142</v>
      </c>
    </row>
    <row r="23" spans="1:19" ht="18.75" customHeight="1">
      <c r="A23" s="11"/>
      <c r="B23" s="11"/>
      <c r="C23" s="54" t="s">
        <v>143</v>
      </c>
      <c r="D23" s="277">
        <v>14</v>
      </c>
      <c r="E23" s="280">
        <v>3</v>
      </c>
      <c r="F23" s="279">
        <v>4</v>
      </c>
      <c r="G23" s="277">
        <v>11</v>
      </c>
      <c r="H23" s="278">
        <v>2</v>
      </c>
      <c r="I23" s="277">
        <v>83</v>
      </c>
      <c r="J23" s="277">
        <v>48</v>
      </c>
      <c r="K23" s="278">
        <v>889</v>
      </c>
      <c r="L23" s="277">
        <v>36</v>
      </c>
      <c r="M23" s="278">
        <v>26</v>
      </c>
      <c r="N23" s="277">
        <v>32</v>
      </c>
      <c r="O23" s="277">
        <v>10</v>
      </c>
      <c r="P23" s="278">
        <v>15</v>
      </c>
      <c r="Q23" s="277">
        <v>22</v>
      </c>
      <c r="R23" s="278">
        <v>55</v>
      </c>
      <c r="S23" s="101" t="s">
        <v>144</v>
      </c>
    </row>
    <row r="24" spans="1:19" ht="18.75" customHeight="1">
      <c r="A24" s="11"/>
      <c r="B24" s="11"/>
      <c r="C24" s="54"/>
      <c r="D24" s="277"/>
      <c r="E24" s="277"/>
      <c r="F24" s="278"/>
      <c r="G24" s="277"/>
      <c r="H24" s="278"/>
      <c r="I24" s="277"/>
      <c r="J24" s="277"/>
      <c r="K24" s="278"/>
      <c r="L24" s="277"/>
      <c r="M24" s="278"/>
      <c r="N24" s="277"/>
      <c r="O24" s="277"/>
      <c r="P24" s="278"/>
      <c r="Q24" s="277"/>
      <c r="R24" s="278"/>
      <c r="S24" s="101"/>
    </row>
    <row r="25" spans="1:19" ht="18.75" customHeight="1">
      <c r="A25" s="11"/>
      <c r="B25" s="11"/>
      <c r="C25" s="54" t="s">
        <v>145</v>
      </c>
      <c r="D25" s="277">
        <v>5</v>
      </c>
      <c r="E25" s="281">
        <v>0</v>
      </c>
      <c r="F25" s="281">
        <v>0</v>
      </c>
      <c r="G25" s="277">
        <v>5</v>
      </c>
      <c r="H25" s="278">
        <v>3</v>
      </c>
      <c r="I25" s="277">
        <v>54</v>
      </c>
      <c r="J25" s="277">
        <v>36</v>
      </c>
      <c r="K25" s="278">
        <v>367</v>
      </c>
      <c r="L25" s="277">
        <v>20</v>
      </c>
      <c r="M25" s="278">
        <v>180</v>
      </c>
      <c r="N25" s="277">
        <v>7</v>
      </c>
      <c r="O25" s="277">
        <v>1</v>
      </c>
      <c r="P25" s="278">
        <v>1</v>
      </c>
      <c r="Q25" s="277">
        <v>6</v>
      </c>
      <c r="R25" s="278">
        <v>25</v>
      </c>
      <c r="S25" s="101" t="s">
        <v>146</v>
      </c>
    </row>
    <row r="26" spans="1:19" ht="18.75" customHeight="1">
      <c r="A26" s="11"/>
      <c r="B26" s="11"/>
      <c r="C26" s="54" t="s">
        <v>147</v>
      </c>
      <c r="D26" s="277">
        <v>14</v>
      </c>
      <c r="E26" s="281">
        <v>9</v>
      </c>
      <c r="F26" s="281">
        <v>12</v>
      </c>
      <c r="G26" s="277">
        <v>6</v>
      </c>
      <c r="H26" s="278">
        <v>9</v>
      </c>
      <c r="I26" s="277">
        <v>88</v>
      </c>
      <c r="J26" s="277">
        <v>49</v>
      </c>
      <c r="K26" s="278">
        <v>279</v>
      </c>
      <c r="L26" s="277">
        <v>41</v>
      </c>
      <c r="M26" s="278">
        <v>42</v>
      </c>
      <c r="N26" s="277">
        <v>36</v>
      </c>
      <c r="O26" s="277">
        <v>13</v>
      </c>
      <c r="P26" s="278">
        <v>16</v>
      </c>
      <c r="Q26" s="277">
        <v>23</v>
      </c>
      <c r="R26" s="278">
        <v>53</v>
      </c>
      <c r="S26" s="101" t="s">
        <v>148</v>
      </c>
    </row>
    <row r="27" spans="1:19" ht="18.75" customHeight="1">
      <c r="A27" s="11"/>
      <c r="B27" s="11"/>
      <c r="C27" s="54" t="s">
        <v>149</v>
      </c>
      <c r="D27" s="277">
        <v>18</v>
      </c>
      <c r="E27" s="277">
        <v>11</v>
      </c>
      <c r="F27" s="278">
        <v>13</v>
      </c>
      <c r="G27" s="277">
        <v>7</v>
      </c>
      <c r="H27" s="278">
        <v>3</v>
      </c>
      <c r="I27" s="277">
        <v>62</v>
      </c>
      <c r="J27" s="277">
        <v>39</v>
      </c>
      <c r="K27" s="278">
        <v>966</v>
      </c>
      <c r="L27" s="277">
        <v>23</v>
      </c>
      <c r="M27" s="278">
        <v>9</v>
      </c>
      <c r="N27" s="277">
        <v>49</v>
      </c>
      <c r="O27" s="277">
        <v>22</v>
      </c>
      <c r="P27" s="278">
        <v>112</v>
      </c>
      <c r="Q27" s="277">
        <v>28</v>
      </c>
      <c r="R27" s="278">
        <v>262</v>
      </c>
      <c r="S27" s="101" t="s">
        <v>150</v>
      </c>
    </row>
    <row r="28" spans="1:19" ht="18.75" customHeight="1">
      <c r="A28" s="11" t="s">
        <v>151</v>
      </c>
      <c r="B28" s="11"/>
      <c r="C28" s="54"/>
      <c r="D28" s="277"/>
      <c r="E28" s="277"/>
      <c r="F28" s="278"/>
      <c r="G28" s="277"/>
      <c r="H28" s="278"/>
      <c r="I28" s="277"/>
      <c r="J28" s="277"/>
      <c r="K28" s="278"/>
      <c r="L28" s="277"/>
      <c r="M28" s="278"/>
      <c r="N28" s="277"/>
      <c r="O28" s="277"/>
      <c r="P28" s="278"/>
      <c r="Q28" s="277"/>
      <c r="R28" s="278"/>
      <c r="S28" s="101"/>
    </row>
    <row r="29" spans="1:19" s="26" customFormat="1" ht="18.75" customHeight="1">
      <c r="A29" s="116"/>
      <c r="B29" s="116"/>
      <c r="C29" s="89" t="s">
        <v>152</v>
      </c>
      <c r="D29" s="282">
        <f aca="true" t="shared" si="0" ref="D29:I29">SUM(D7:D27)</f>
        <v>344</v>
      </c>
      <c r="E29" s="282">
        <f t="shared" si="0"/>
        <v>176</v>
      </c>
      <c r="F29" s="282">
        <f>SUM(F7:F27)+2</f>
        <v>409</v>
      </c>
      <c r="G29" s="282">
        <f t="shared" si="0"/>
        <v>175</v>
      </c>
      <c r="H29" s="282">
        <f>SUM(H7:H27)-1</f>
        <v>296</v>
      </c>
      <c r="I29" s="282">
        <f t="shared" si="0"/>
        <v>1916</v>
      </c>
      <c r="J29" s="282">
        <f aca="true" t="shared" si="1" ref="J29:Q29">SUM(J7:J27)</f>
        <v>1062</v>
      </c>
      <c r="K29" s="282">
        <f>SUM(K7:K27)-1</f>
        <v>18965</v>
      </c>
      <c r="L29" s="282">
        <f t="shared" si="1"/>
        <v>883</v>
      </c>
      <c r="M29" s="282">
        <f>SUM(M7:M27)-1</f>
        <v>14786</v>
      </c>
      <c r="N29" s="282">
        <f t="shared" si="1"/>
        <v>1038</v>
      </c>
      <c r="O29" s="282">
        <f t="shared" si="1"/>
        <v>468</v>
      </c>
      <c r="P29" s="282">
        <f>SUM(P7:P27)+2</f>
        <v>5264</v>
      </c>
      <c r="Q29" s="282">
        <f t="shared" si="1"/>
        <v>574</v>
      </c>
      <c r="R29" s="282">
        <f>SUM(R7:R27)+1</f>
        <v>5528</v>
      </c>
      <c r="S29" s="121" t="s">
        <v>52</v>
      </c>
    </row>
    <row r="30" spans="1:19" ht="18.75" customHeight="1">
      <c r="A30" s="11"/>
      <c r="B30" s="11"/>
      <c r="C30" s="54"/>
      <c r="D30" s="277"/>
      <c r="E30" s="277"/>
      <c r="F30" s="278"/>
      <c r="G30" s="277"/>
      <c r="H30" s="278"/>
      <c r="I30" s="277"/>
      <c r="J30" s="277"/>
      <c r="K30" s="278"/>
      <c r="L30" s="277"/>
      <c r="M30" s="278"/>
      <c r="N30" s="277"/>
      <c r="O30" s="277"/>
      <c r="P30" s="278"/>
      <c r="Q30" s="277"/>
      <c r="R30" s="278"/>
      <c r="S30" s="101"/>
    </row>
    <row r="31" spans="1:19" s="26" customFormat="1" ht="18.75" customHeight="1">
      <c r="A31" s="116"/>
      <c r="B31" s="116"/>
      <c r="C31" s="89" t="s">
        <v>194</v>
      </c>
      <c r="D31" s="282">
        <f aca="true" t="shared" si="2" ref="D31:I31">SUM(D7:D10)</f>
        <v>53</v>
      </c>
      <c r="E31" s="282">
        <f t="shared" si="2"/>
        <v>22</v>
      </c>
      <c r="F31" s="283">
        <v>61</v>
      </c>
      <c r="G31" s="282">
        <f t="shared" si="2"/>
        <v>33</v>
      </c>
      <c r="H31" s="283">
        <v>100</v>
      </c>
      <c r="I31" s="282">
        <f t="shared" si="2"/>
        <v>449</v>
      </c>
      <c r="J31" s="282">
        <f aca="true" t="shared" si="3" ref="J31:Q31">SUM(J7:J10)</f>
        <v>224</v>
      </c>
      <c r="K31" s="283">
        <v>2956</v>
      </c>
      <c r="L31" s="282">
        <f t="shared" si="3"/>
        <v>232</v>
      </c>
      <c r="M31" s="283">
        <f t="shared" si="3"/>
        <v>973</v>
      </c>
      <c r="N31" s="282">
        <f t="shared" si="3"/>
        <v>235</v>
      </c>
      <c r="O31" s="282">
        <f t="shared" si="3"/>
        <v>99</v>
      </c>
      <c r="P31" s="283">
        <f t="shared" si="3"/>
        <v>588</v>
      </c>
      <c r="Q31" s="282">
        <f t="shared" si="3"/>
        <v>136</v>
      </c>
      <c r="R31" s="283">
        <v>624</v>
      </c>
      <c r="S31" s="121" t="s">
        <v>154</v>
      </c>
    </row>
    <row r="32" spans="1:19" s="26" customFormat="1" ht="18.75" customHeight="1">
      <c r="A32" s="116"/>
      <c r="B32" s="116"/>
      <c r="C32" s="89" t="s">
        <v>155</v>
      </c>
      <c r="D32" s="282">
        <f aca="true" t="shared" si="4" ref="D32:I32">SUM(D11:D15)</f>
        <v>142</v>
      </c>
      <c r="E32" s="282">
        <f t="shared" si="4"/>
        <v>85</v>
      </c>
      <c r="F32" s="283">
        <v>248</v>
      </c>
      <c r="G32" s="282">
        <f t="shared" si="4"/>
        <v>59</v>
      </c>
      <c r="H32" s="283">
        <v>133</v>
      </c>
      <c r="I32" s="282">
        <f t="shared" si="4"/>
        <v>663</v>
      </c>
      <c r="J32" s="282">
        <f aca="true" t="shared" si="5" ref="J32:Q32">SUM(J11:J15)</f>
        <v>385</v>
      </c>
      <c r="K32" s="283">
        <v>8538</v>
      </c>
      <c r="L32" s="282">
        <f t="shared" si="5"/>
        <v>291</v>
      </c>
      <c r="M32" s="283">
        <v>16172</v>
      </c>
      <c r="N32" s="282">
        <f t="shared" si="5"/>
        <v>435</v>
      </c>
      <c r="O32" s="282">
        <f t="shared" si="5"/>
        <v>220</v>
      </c>
      <c r="P32" s="283">
        <v>3398</v>
      </c>
      <c r="Q32" s="282">
        <f t="shared" si="5"/>
        <v>217</v>
      </c>
      <c r="R32" s="283">
        <v>7382</v>
      </c>
      <c r="S32" s="121" t="s">
        <v>124</v>
      </c>
    </row>
    <row r="33" spans="1:19" ht="18.75" customHeight="1">
      <c r="A33" s="11"/>
      <c r="B33" s="11"/>
      <c r="C33" s="54"/>
      <c r="D33" s="277"/>
      <c r="E33" s="277"/>
      <c r="F33" s="278"/>
      <c r="G33" s="277"/>
      <c r="H33" s="278"/>
      <c r="I33" s="277"/>
      <c r="J33" s="277"/>
      <c r="K33" s="278"/>
      <c r="L33" s="277"/>
      <c r="M33" s="278"/>
      <c r="N33" s="277"/>
      <c r="O33" s="277"/>
      <c r="P33" s="278"/>
      <c r="Q33" s="277"/>
      <c r="R33" s="278"/>
      <c r="S33" s="101"/>
    </row>
    <row r="34" spans="1:19" ht="18.75" customHeight="1">
      <c r="A34" s="11"/>
      <c r="B34" s="11"/>
      <c r="C34" s="54" t="s">
        <v>156</v>
      </c>
      <c r="D34" s="277">
        <v>62</v>
      </c>
      <c r="E34" s="277">
        <v>35</v>
      </c>
      <c r="F34" s="278">
        <v>33</v>
      </c>
      <c r="G34" s="277">
        <v>27</v>
      </c>
      <c r="H34" s="278">
        <v>55</v>
      </c>
      <c r="I34" s="277">
        <v>231</v>
      </c>
      <c r="J34" s="277">
        <v>138</v>
      </c>
      <c r="K34" s="278">
        <v>2233</v>
      </c>
      <c r="L34" s="277">
        <v>94</v>
      </c>
      <c r="M34" s="278">
        <v>292</v>
      </c>
      <c r="N34" s="277">
        <v>126</v>
      </c>
      <c r="O34" s="277">
        <v>59</v>
      </c>
      <c r="P34" s="278">
        <v>380</v>
      </c>
      <c r="Q34" s="277">
        <v>67</v>
      </c>
      <c r="R34" s="278">
        <v>209</v>
      </c>
      <c r="S34" s="101" t="s">
        <v>157</v>
      </c>
    </row>
    <row r="35" spans="1:19" ht="18.75" customHeight="1">
      <c r="A35" s="11" t="s">
        <v>158</v>
      </c>
      <c r="B35" s="11"/>
      <c r="C35" s="54" t="s">
        <v>159</v>
      </c>
      <c r="D35" s="277">
        <v>58</v>
      </c>
      <c r="E35" s="277">
        <v>37</v>
      </c>
      <c r="F35" s="278">
        <v>33</v>
      </c>
      <c r="G35" s="277">
        <v>25</v>
      </c>
      <c r="H35" s="278">
        <v>22</v>
      </c>
      <c r="I35" s="277">
        <v>138</v>
      </c>
      <c r="J35" s="277">
        <v>58</v>
      </c>
      <c r="K35" s="278">
        <v>396</v>
      </c>
      <c r="L35" s="277">
        <v>80</v>
      </c>
      <c r="M35" s="278">
        <v>242</v>
      </c>
      <c r="N35" s="277">
        <v>42</v>
      </c>
      <c r="O35" s="277">
        <v>20</v>
      </c>
      <c r="P35" s="278">
        <v>42</v>
      </c>
      <c r="Q35" s="277">
        <v>29</v>
      </c>
      <c r="R35" s="278">
        <v>61</v>
      </c>
      <c r="S35" s="101" t="s">
        <v>160</v>
      </c>
    </row>
    <row r="36" spans="1:19" ht="18.75" customHeight="1">
      <c r="A36" s="11"/>
      <c r="B36" s="11"/>
      <c r="C36" s="54" t="s">
        <v>161</v>
      </c>
      <c r="D36" s="277">
        <v>39</v>
      </c>
      <c r="E36" s="277">
        <v>16</v>
      </c>
      <c r="F36" s="278">
        <v>12</v>
      </c>
      <c r="G36" s="277">
        <v>23</v>
      </c>
      <c r="H36" s="278">
        <v>17</v>
      </c>
      <c r="I36" s="277">
        <v>49</v>
      </c>
      <c r="J36" s="277">
        <v>22</v>
      </c>
      <c r="K36" s="278">
        <v>270</v>
      </c>
      <c r="L36" s="277">
        <v>27</v>
      </c>
      <c r="M36" s="278">
        <v>72</v>
      </c>
      <c r="N36" s="277">
        <v>34</v>
      </c>
      <c r="O36" s="277">
        <v>8</v>
      </c>
      <c r="P36" s="278">
        <v>25</v>
      </c>
      <c r="Q36" s="277">
        <v>26</v>
      </c>
      <c r="R36" s="278">
        <v>105</v>
      </c>
      <c r="S36" s="101" t="s">
        <v>162</v>
      </c>
    </row>
    <row r="37" spans="1:19" ht="18.75" customHeight="1">
      <c r="A37" s="11" t="s">
        <v>157</v>
      </c>
      <c r="B37" s="11"/>
      <c r="C37" s="54" t="s">
        <v>163</v>
      </c>
      <c r="D37" s="277">
        <v>22</v>
      </c>
      <c r="E37" s="277">
        <v>6</v>
      </c>
      <c r="F37" s="278">
        <v>5</v>
      </c>
      <c r="G37" s="277">
        <v>16</v>
      </c>
      <c r="H37" s="278">
        <v>12</v>
      </c>
      <c r="I37" s="277">
        <v>72</v>
      </c>
      <c r="J37" s="277">
        <v>29</v>
      </c>
      <c r="K37" s="278">
        <v>281</v>
      </c>
      <c r="L37" s="277">
        <v>45</v>
      </c>
      <c r="M37" s="278">
        <v>44</v>
      </c>
      <c r="N37" s="277">
        <v>20</v>
      </c>
      <c r="O37" s="277">
        <v>9</v>
      </c>
      <c r="P37" s="278">
        <v>13</v>
      </c>
      <c r="Q37" s="277">
        <v>11</v>
      </c>
      <c r="R37" s="278">
        <v>42</v>
      </c>
      <c r="S37" s="101" t="s">
        <v>164</v>
      </c>
    </row>
    <row r="38" spans="1:19" ht="18.75" customHeight="1">
      <c r="A38" s="11"/>
      <c r="B38" s="11"/>
      <c r="C38" s="54" t="s">
        <v>165</v>
      </c>
      <c r="D38" s="277">
        <v>40</v>
      </c>
      <c r="E38" s="277">
        <v>24</v>
      </c>
      <c r="F38" s="278">
        <v>28</v>
      </c>
      <c r="G38" s="277">
        <v>16</v>
      </c>
      <c r="H38" s="278">
        <v>8</v>
      </c>
      <c r="I38" s="277">
        <v>99</v>
      </c>
      <c r="J38" s="277">
        <v>41</v>
      </c>
      <c r="K38" s="278">
        <v>593</v>
      </c>
      <c r="L38" s="277">
        <v>59</v>
      </c>
      <c r="M38" s="278">
        <v>58</v>
      </c>
      <c r="N38" s="277">
        <v>37</v>
      </c>
      <c r="O38" s="277">
        <v>11</v>
      </c>
      <c r="P38" s="278">
        <v>8</v>
      </c>
      <c r="Q38" s="277">
        <v>26</v>
      </c>
      <c r="R38" s="278">
        <v>68</v>
      </c>
      <c r="S38" s="101" t="s">
        <v>166</v>
      </c>
    </row>
    <row r="39" spans="1:19" ht="18.75" customHeight="1">
      <c r="A39" s="11" t="s">
        <v>151</v>
      </c>
      <c r="B39" s="11"/>
      <c r="C39" s="54"/>
      <c r="D39" s="277"/>
      <c r="E39" s="277"/>
      <c r="F39" s="278"/>
      <c r="G39" s="277"/>
      <c r="H39" s="278"/>
      <c r="I39" s="277"/>
      <c r="J39" s="277"/>
      <c r="K39" s="278"/>
      <c r="L39" s="277"/>
      <c r="M39" s="278"/>
      <c r="N39" s="277"/>
      <c r="O39" s="277"/>
      <c r="P39" s="278"/>
      <c r="Q39" s="277"/>
      <c r="R39" s="278"/>
      <c r="S39" s="101"/>
    </row>
    <row r="40" spans="1:19" s="26" customFormat="1" ht="18.75" customHeight="1">
      <c r="A40" s="116"/>
      <c r="B40" s="116"/>
      <c r="C40" s="89" t="s">
        <v>200</v>
      </c>
      <c r="D40" s="282">
        <f>SUM(D34:D38)</f>
        <v>221</v>
      </c>
      <c r="E40" s="282">
        <f aca="true" t="shared" si="6" ref="E40:R40">SUM(E34:E38)</f>
        <v>118</v>
      </c>
      <c r="F40" s="282">
        <f>SUM(F34:F38)-1</f>
        <v>110</v>
      </c>
      <c r="G40" s="282">
        <f t="shared" si="6"/>
        <v>107</v>
      </c>
      <c r="H40" s="283">
        <f>SUM(H34:H38)+1</f>
        <v>115</v>
      </c>
      <c r="I40" s="282">
        <f t="shared" si="6"/>
        <v>589</v>
      </c>
      <c r="J40" s="282">
        <f t="shared" si="6"/>
        <v>288</v>
      </c>
      <c r="K40" s="283">
        <f t="shared" si="6"/>
        <v>3773</v>
      </c>
      <c r="L40" s="282">
        <f t="shared" si="6"/>
        <v>305</v>
      </c>
      <c r="M40" s="282">
        <f>SUM(M34:M38)-1</f>
        <v>707</v>
      </c>
      <c r="N40" s="282">
        <f t="shared" si="6"/>
        <v>259</v>
      </c>
      <c r="O40" s="282">
        <f t="shared" si="6"/>
        <v>107</v>
      </c>
      <c r="P40" s="283">
        <f>SUM(P34:P38)+1</f>
        <v>469</v>
      </c>
      <c r="Q40" s="282">
        <f t="shared" si="6"/>
        <v>159</v>
      </c>
      <c r="R40" s="283">
        <f t="shared" si="6"/>
        <v>485</v>
      </c>
      <c r="S40" s="121" t="s">
        <v>52</v>
      </c>
    </row>
    <row r="41" spans="1:19" ht="18.75" customHeight="1">
      <c r="A41" s="11"/>
      <c r="B41" s="11"/>
      <c r="C41" s="54"/>
      <c r="D41" s="277"/>
      <c r="E41" s="277"/>
      <c r="F41" s="278"/>
      <c r="G41" s="277"/>
      <c r="H41" s="278"/>
      <c r="I41" s="277"/>
      <c r="J41" s="277"/>
      <c r="K41" s="278"/>
      <c r="L41" s="277"/>
      <c r="M41" s="278"/>
      <c r="N41" s="277"/>
      <c r="O41" s="277"/>
      <c r="P41" s="278"/>
      <c r="Q41" s="277"/>
      <c r="R41" s="278"/>
      <c r="S41" s="101"/>
    </row>
    <row r="42" spans="1:19" ht="18.75" customHeight="1">
      <c r="A42" s="11"/>
      <c r="B42" s="11"/>
      <c r="C42" s="54" t="s">
        <v>168</v>
      </c>
      <c r="D42" s="277">
        <v>70</v>
      </c>
      <c r="E42" s="277">
        <v>36</v>
      </c>
      <c r="F42" s="278">
        <v>37</v>
      </c>
      <c r="G42" s="277">
        <v>35</v>
      </c>
      <c r="H42" s="278">
        <v>38</v>
      </c>
      <c r="I42" s="277">
        <v>319</v>
      </c>
      <c r="J42" s="277">
        <v>167</v>
      </c>
      <c r="K42" s="278">
        <v>1662</v>
      </c>
      <c r="L42" s="277">
        <v>160</v>
      </c>
      <c r="M42" s="278">
        <v>626</v>
      </c>
      <c r="N42" s="277">
        <v>188</v>
      </c>
      <c r="O42" s="277">
        <v>86</v>
      </c>
      <c r="P42" s="278">
        <v>495</v>
      </c>
      <c r="Q42" s="277">
        <v>102</v>
      </c>
      <c r="R42" s="278">
        <v>729</v>
      </c>
      <c r="S42" s="101" t="s">
        <v>169</v>
      </c>
    </row>
    <row r="43" spans="1:19" ht="18.75" customHeight="1">
      <c r="A43" s="11"/>
      <c r="B43" s="11"/>
      <c r="C43" s="54" t="s">
        <v>170</v>
      </c>
      <c r="D43" s="277">
        <v>24</v>
      </c>
      <c r="E43" s="277">
        <v>13</v>
      </c>
      <c r="F43" s="278">
        <v>18</v>
      </c>
      <c r="G43" s="277">
        <v>11</v>
      </c>
      <c r="H43" s="278">
        <v>15</v>
      </c>
      <c r="I43" s="277">
        <v>156</v>
      </c>
      <c r="J43" s="277">
        <v>84</v>
      </c>
      <c r="K43" s="278">
        <v>185</v>
      </c>
      <c r="L43" s="277">
        <v>77</v>
      </c>
      <c r="M43" s="278">
        <v>503</v>
      </c>
      <c r="N43" s="277">
        <v>85</v>
      </c>
      <c r="O43" s="277">
        <v>39</v>
      </c>
      <c r="P43" s="278">
        <v>123</v>
      </c>
      <c r="Q43" s="277">
        <v>46</v>
      </c>
      <c r="R43" s="278">
        <v>156</v>
      </c>
      <c r="S43" s="101" t="s">
        <v>158</v>
      </c>
    </row>
    <row r="44" spans="1:19" ht="18.75" customHeight="1">
      <c r="A44" s="11" t="s">
        <v>169</v>
      </c>
      <c r="B44" s="11"/>
      <c r="C44" s="54" t="s">
        <v>171</v>
      </c>
      <c r="D44" s="277">
        <v>7</v>
      </c>
      <c r="E44" s="280">
        <v>3</v>
      </c>
      <c r="F44" s="279">
        <v>2</v>
      </c>
      <c r="G44" s="277">
        <v>4</v>
      </c>
      <c r="H44" s="278">
        <v>25</v>
      </c>
      <c r="I44" s="277">
        <v>98</v>
      </c>
      <c r="J44" s="277">
        <v>52</v>
      </c>
      <c r="K44" s="278">
        <v>879</v>
      </c>
      <c r="L44" s="277">
        <v>49</v>
      </c>
      <c r="M44" s="278">
        <v>214</v>
      </c>
      <c r="N44" s="277">
        <v>42</v>
      </c>
      <c r="O44" s="277">
        <v>9</v>
      </c>
      <c r="P44" s="278">
        <v>58</v>
      </c>
      <c r="Q44" s="277">
        <v>33</v>
      </c>
      <c r="R44" s="278">
        <v>44</v>
      </c>
      <c r="S44" s="101" t="s">
        <v>172</v>
      </c>
    </row>
    <row r="45" spans="1:19" ht="18.75" customHeight="1">
      <c r="A45" s="11"/>
      <c r="B45" s="11"/>
      <c r="C45" s="54" t="s">
        <v>173</v>
      </c>
      <c r="D45" s="277">
        <v>17</v>
      </c>
      <c r="E45" s="277">
        <v>9</v>
      </c>
      <c r="F45" s="278">
        <v>7</v>
      </c>
      <c r="G45" s="277">
        <v>8</v>
      </c>
      <c r="H45" s="278">
        <v>65</v>
      </c>
      <c r="I45" s="277">
        <v>105</v>
      </c>
      <c r="J45" s="277">
        <v>55</v>
      </c>
      <c r="K45" s="278">
        <v>1305</v>
      </c>
      <c r="L45" s="277">
        <v>52</v>
      </c>
      <c r="M45" s="278">
        <v>40</v>
      </c>
      <c r="N45" s="277">
        <v>47</v>
      </c>
      <c r="O45" s="277">
        <v>21</v>
      </c>
      <c r="P45" s="278">
        <v>83</v>
      </c>
      <c r="Q45" s="277">
        <v>26</v>
      </c>
      <c r="R45" s="278">
        <v>97</v>
      </c>
      <c r="S45" s="101" t="s">
        <v>174</v>
      </c>
    </row>
    <row r="46" spans="1:19" ht="18.75" customHeight="1">
      <c r="A46" s="11"/>
      <c r="B46" s="11"/>
      <c r="C46" s="54" t="s">
        <v>176</v>
      </c>
      <c r="D46" s="277">
        <v>17</v>
      </c>
      <c r="E46" s="277">
        <v>4</v>
      </c>
      <c r="F46" s="278">
        <v>19</v>
      </c>
      <c r="G46" s="277">
        <v>14</v>
      </c>
      <c r="H46" s="278">
        <v>15</v>
      </c>
      <c r="I46" s="277">
        <v>64</v>
      </c>
      <c r="J46" s="277">
        <v>25</v>
      </c>
      <c r="K46" s="278">
        <v>74</v>
      </c>
      <c r="L46" s="277">
        <v>40</v>
      </c>
      <c r="M46" s="278">
        <v>171</v>
      </c>
      <c r="N46" s="277">
        <v>28</v>
      </c>
      <c r="O46" s="277">
        <v>13</v>
      </c>
      <c r="P46" s="278">
        <v>8</v>
      </c>
      <c r="Q46" s="277">
        <v>23</v>
      </c>
      <c r="R46" s="278">
        <v>31</v>
      </c>
      <c r="S46" s="101" t="s">
        <v>177</v>
      </c>
    </row>
    <row r="47" spans="1:19" ht="18.75" customHeight="1">
      <c r="A47" s="11" t="s">
        <v>175</v>
      </c>
      <c r="B47" s="11"/>
      <c r="C47" s="54"/>
      <c r="D47" s="277"/>
      <c r="E47" s="277"/>
      <c r="F47" s="278"/>
      <c r="G47" s="277"/>
      <c r="H47" s="278"/>
      <c r="I47" s="277"/>
      <c r="J47" s="277"/>
      <c r="K47" s="278"/>
      <c r="L47" s="277"/>
      <c r="M47" s="278"/>
      <c r="N47" s="277"/>
      <c r="O47" s="277"/>
      <c r="P47" s="278"/>
      <c r="Q47" s="277"/>
      <c r="R47" s="278"/>
      <c r="S47" s="101"/>
    </row>
    <row r="48" spans="1:19" ht="18.75" customHeight="1">
      <c r="A48" s="11"/>
      <c r="B48" s="11"/>
      <c r="C48" s="54" t="s">
        <v>178</v>
      </c>
      <c r="D48" s="277">
        <v>19</v>
      </c>
      <c r="E48" s="277">
        <v>10</v>
      </c>
      <c r="F48" s="278">
        <v>8</v>
      </c>
      <c r="G48" s="277">
        <v>10</v>
      </c>
      <c r="H48" s="278">
        <v>5</v>
      </c>
      <c r="I48" s="277">
        <v>70</v>
      </c>
      <c r="J48" s="277">
        <v>25</v>
      </c>
      <c r="K48" s="278">
        <v>84</v>
      </c>
      <c r="L48" s="277">
        <v>46</v>
      </c>
      <c r="M48" s="278">
        <v>130</v>
      </c>
      <c r="N48" s="277">
        <v>34</v>
      </c>
      <c r="O48" s="277">
        <v>13</v>
      </c>
      <c r="P48" s="278">
        <v>6</v>
      </c>
      <c r="Q48" s="277">
        <v>21</v>
      </c>
      <c r="R48" s="278">
        <v>56</v>
      </c>
      <c r="S48" s="101" t="s">
        <v>179</v>
      </c>
    </row>
    <row r="49" spans="1:19" ht="18.75" customHeight="1">
      <c r="A49" s="11"/>
      <c r="B49" s="11"/>
      <c r="C49" s="54" t="s">
        <v>180</v>
      </c>
      <c r="D49" s="277">
        <v>9</v>
      </c>
      <c r="E49" s="277">
        <v>4</v>
      </c>
      <c r="F49" s="278">
        <v>1</v>
      </c>
      <c r="G49" s="277">
        <v>5</v>
      </c>
      <c r="H49" s="278">
        <v>0</v>
      </c>
      <c r="I49" s="277">
        <v>20</v>
      </c>
      <c r="J49" s="277">
        <v>11</v>
      </c>
      <c r="K49" s="278">
        <v>88</v>
      </c>
      <c r="L49" s="277">
        <v>9</v>
      </c>
      <c r="M49" s="278">
        <v>27</v>
      </c>
      <c r="N49" s="277">
        <v>10</v>
      </c>
      <c r="O49" s="280">
        <v>2</v>
      </c>
      <c r="P49" s="279">
        <v>1</v>
      </c>
      <c r="Q49" s="277">
        <v>8</v>
      </c>
      <c r="R49" s="278">
        <v>7</v>
      </c>
      <c r="S49" s="101" t="s">
        <v>181</v>
      </c>
    </row>
    <row r="50" spans="1:19" ht="18.75" customHeight="1">
      <c r="A50" s="11" t="s">
        <v>151</v>
      </c>
      <c r="B50" s="11"/>
      <c r="C50" s="54" t="s">
        <v>182</v>
      </c>
      <c r="D50" s="277">
        <v>15</v>
      </c>
      <c r="E50" s="277">
        <v>7</v>
      </c>
      <c r="F50" s="278">
        <v>4</v>
      </c>
      <c r="G50" s="277">
        <v>8</v>
      </c>
      <c r="H50" s="278">
        <v>8</v>
      </c>
      <c r="I50" s="277">
        <v>42</v>
      </c>
      <c r="J50" s="277">
        <v>20</v>
      </c>
      <c r="K50" s="278">
        <v>71</v>
      </c>
      <c r="L50" s="277">
        <v>22</v>
      </c>
      <c r="M50" s="278">
        <v>133</v>
      </c>
      <c r="N50" s="277">
        <v>14</v>
      </c>
      <c r="O50" s="277">
        <v>7</v>
      </c>
      <c r="P50" s="278">
        <v>2</v>
      </c>
      <c r="Q50" s="277">
        <v>7</v>
      </c>
      <c r="R50" s="278">
        <v>40</v>
      </c>
      <c r="S50" s="101" t="s">
        <v>183</v>
      </c>
    </row>
    <row r="51" spans="1:19" ht="18.75" customHeight="1">
      <c r="A51" s="11"/>
      <c r="B51" s="11"/>
      <c r="C51" s="54"/>
      <c r="D51" s="277"/>
      <c r="E51" s="277"/>
      <c r="F51" s="278"/>
      <c r="G51" s="277"/>
      <c r="H51" s="278"/>
      <c r="I51" s="277"/>
      <c r="J51" s="277"/>
      <c r="K51" s="278"/>
      <c r="L51" s="277"/>
      <c r="M51" s="278"/>
      <c r="N51" s="277"/>
      <c r="O51" s="277"/>
      <c r="P51" s="278"/>
      <c r="Q51" s="277"/>
      <c r="R51" s="278"/>
      <c r="S51" s="101"/>
    </row>
    <row r="52" spans="1:19" s="26" customFormat="1" ht="18.75" customHeight="1">
      <c r="A52" s="116"/>
      <c r="B52" s="116"/>
      <c r="C52" s="89" t="s">
        <v>201</v>
      </c>
      <c r="D52" s="282">
        <f>SUM(D42:D50)</f>
        <v>178</v>
      </c>
      <c r="E52" s="282">
        <f aca="true" t="shared" si="7" ref="E52:Q52">SUM(E42:E50)</f>
        <v>86</v>
      </c>
      <c r="F52" s="283">
        <f>SUM(F42:F50)+1</f>
        <v>97</v>
      </c>
      <c r="G52" s="282">
        <f t="shared" si="7"/>
        <v>95</v>
      </c>
      <c r="H52" s="283">
        <f>SUM(H42:H50)+1</f>
        <v>172</v>
      </c>
      <c r="I52" s="282">
        <f t="shared" si="7"/>
        <v>874</v>
      </c>
      <c r="J52" s="282">
        <f t="shared" si="7"/>
        <v>439</v>
      </c>
      <c r="K52" s="282">
        <f t="shared" si="7"/>
        <v>4348</v>
      </c>
      <c r="L52" s="282">
        <f t="shared" si="7"/>
        <v>455</v>
      </c>
      <c r="M52" s="282">
        <f t="shared" si="7"/>
        <v>1844</v>
      </c>
      <c r="N52" s="282">
        <f t="shared" si="7"/>
        <v>448</v>
      </c>
      <c r="O52" s="282">
        <f t="shared" si="7"/>
        <v>190</v>
      </c>
      <c r="P52" s="282">
        <f t="shared" si="7"/>
        <v>776</v>
      </c>
      <c r="Q52" s="282">
        <f t="shared" si="7"/>
        <v>266</v>
      </c>
      <c r="R52" s="282">
        <f>SUM(R42:R50)+1</f>
        <v>1161</v>
      </c>
      <c r="S52" s="121" t="s">
        <v>52</v>
      </c>
    </row>
    <row r="53" spans="1:19" ht="18.75" customHeight="1">
      <c r="A53" s="11"/>
      <c r="B53" s="11"/>
      <c r="C53" s="54"/>
      <c r="D53" s="277"/>
      <c r="E53" s="277"/>
      <c r="F53" s="278"/>
      <c r="G53" s="277"/>
      <c r="H53" s="278"/>
      <c r="I53" s="277"/>
      <c r="J53" s="277"/>
      <c r="K53" s="278"/>
      <c r="L53" s="277"/>
      <c r="M53" s="278"/>
      <c r="N53" s="277"/>
      <c r="O53" s="277"/>
      <c r="P53" s="278"/>
      <c r="Q53" s="277"/>
      <c r="R53" s="278"/>
      <c r="S53" s="101"/>
    </row>
    <row r="54" spans="1:19" s="26" customFormat="1" ht="18.75" customHeight="1">
      <c r="A54" s="91"/>
      <c r="B54" s="91"/>
      <c r="C54" s="60" t="s">
        <v>23</v>
      </c>
      <c r="D54" s="284">
        <f>+D29+D40+D52</f>
        <v>743</v>
      </c>
      <c r="E54" s="284">
        <f aca="true" t="shared" si="8" ref="E54:Q54">+E29+E40+E52</f>
        <v>380</v>
      </c>
      <c r="F54" s="284">
        <f t="shared" si="8"/>
        <v>616</v>
      </c>
      <c r="G54" s="284">
        <f t="shared" si="8"/>
        <v>377</v>
      </c>
      <c r="H54" s="284">
        <f t="shared" si="8"/>
        <v>583</v>
      </c>
      <c r="I54" s="284">
        <f t="shared" si="8"/>
        <v>3379</v>
      </c>
      <c r="J54" s="284">
        <f t="shared" si="8"/>
        <v>1789</v>
      </c>
      <c r="K54" s="284">
        <f t="shared" si="8"/>
        <v>27086</v>
      </c>
      <c r="L54" s="284">
        <f t="shared" si="8"/>
        <v>1643</v>
      </c>
      <c r="M54" s="284">
        <f t="shared" si="8"/>
        <v>17337</v>
      </c>
      <c r="N54" s="284">
        <f t="shared" si="8"/>
        <v>1745</v>
      </c>
      <c r="O54" s="284">
        <f t="shared" si="8"/>
        <v>765</v>
      </c>
      <c r="P54" s="284">
        <f t="shared" si="8"/>
        <v>6509</v>
      </c>
      <c r="Q54" s="284">
        <f t="shared" si="8"/>
        <v>999</v>
      </c>
      <c r="R54" s="284">
        <f>+R29+R40+R52-1</f>
        <v>7173</v>
      </c>
      <c r="S54" s="132" t="s">
        <v>23</v>
      </c>
    </row>
    <row r="55" spans="1:19" ht="13.5">
      <c r="A55" s="246" t="s">
        <v>346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101"/>
    </row>
    <row r="56" spans="1:19" ht="13.5">
      <c r="A56" s="224" t="s">
        <v>340</v>
      </c>
      <c r="B56" s="224"/>
      <c r="C56" s="224"/>
      <c r="D56" s="224"/>
      <c r="E56" s="224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1"/>
    </row>
    <row r="57" spans="1:19" ht="13.5">
      <c r="A57" s="224" t="s">
        <v>325</v>
      </c>
      <c r="B57" s="224"/>
      <c r="C57" s="224"/>
      <c r="D57" s="224"/>
      <c r="E57" s="224"/>
      <c r="F57" s="22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01"/>
    </row>
    <row r="58" spans="1:19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</sheetData>
  <mergeCells count="30">
    <mergeCell ref="Q3:R3"/>
    <mergeCell ref="A56:E56"/>
    <mergeCell ref="A57:F57"/>
    <mergeCell ref="Q4:Q5"/>
    <mergeCell ref="R4:R5"/>
    <mergeCell ref="L4:L5"/>
    <mergeCell ref="M4:M5"/>
    <mergeCell ref="O4:O5"/>
    <mergeCell ref="P4:P5"/>
    <mergeCell ref="A2:B5"/>
    <mergeCell ref="K4:K5"/>
    <mergeCell ref="N2:R2"/>
    <mergeCell ref="D3:D5"/>
    <mergeCell ref="E3:F3"/>
    <mergeCell ref="G3:H3"/>
    <mergeCell ref="I3:I5"/>
    <mergeCell ref="J3:K3"/>
    <mergeCell ref="L3:M3"/>
    <mergeCell ref="N3:N5"/>
    <mergeCell ref="O3:P3"/>
    <mergeCell ref="A55:R55"/>
    <mergeCell ref="A1:F1"/>
    <mergeCell ref="C2:C5"/>
    <mergeCell ref="D2:H2"/>
    <mergeCell ref="I2:M2"/>
    <mergeCell ref="E4:E5"/>
    <mergeCell ref="F4:F5"/>
    <mergeCell ref="G4:G5"/>
    <mergeCell ref="H4:H5"/>
    <mergeCell ref="J4:J5"/>
  </mergeCells>
  <printOptions/>
  <pageMargins left="0.75" right="0.75" top="0.85" bottom="0.27" header="0.47" footer="0.32"/>
  <pageSetup horizontalDpi="300" verticalDpi="300" orientation="landscape" paperSize="9" scale="50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9.00390625" defaultRowHeight="13.5"/>
  <cols>
    <col min="1" max="1" width="19.75390625" style="0" customWidth="1"/>
    <col min="2" max="9" width="11.75390625" style="0" customWidth="1"/>
    <col min="10" max="10" width="11.375" style="0" bestFit="1" customWidth="1"/>
  </cols>
  <sheetData>
    <row r="1" spans="1:10" ht="19.5" customHeight="1" thickBot="1">
      <c r="A1" s="156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customHeight="1" thickTop="1">
      <c r="A2" s="220" t="s">
        <v>1</v>
      </c>
      <c r="B2" s="135" t="s">
        <v>25</v>
      </c>
      <c r="C2" s="135" t="s">
        <v>25</v>
      </c>
      <c r="D2" s="135" t="s">
        <v>26</v>
      </c>
      <c r="E2" s="135" t="s">
        <v>27</v>
      </c>
      <c r="F2" s="135" t="s">
        <v>28</v>
      </c>
      <c r="G2" s="135" t="s">
        <v>29</v>
      </c>
      <c r="H2" s="135" t="s">
        <v>30</v>
      </c>
      <c r="I2" s="135" t="s">
        <v>31</v>
      </c>
      <c r="J2" s="222" t="s">
        <v>32</v>
      </c>
    </row>
    <row r="3" spans="1:10" ht="18.75" customHeight="1">
      <c r="A3" s="221"/>
      <c r="B3" s="137" t="s">
        <v>33</v>
      </c>
      <c r="C3" s="137" t="s">
        <v>34</v>
      </c>
      <c r="D3" s="137" t="s">
        <v>34</v>
      </c>
      <c r="E3" s="137" t="s">
        <v>34</v>
      </c>
      <c r="F3" s="137" t="s">
        <v>34</v>
      </c>
      <c r="G3" s="137" t="s">
        <v>34</v>
      </c>
      <c r="H3" s="137" t="s">
        <v>34</v>
      </c>
      <c r="I3" s="137" t="s">
        <v>34</v>
      </c>
      <c r="J3" s="223"/>
    </row>
    <row r="4" spans="1:10" ht="19.5" customHeight="1">
      <c r="A4" s="23"/>
      <c r="B4" s="153" t="s">
        <v>49</v>
      </c>
      <c r="C4" s="153" t="s">
        <v>49</v>
      </c>
      <c r="D4" s="153" t="s">
        <v>49</v>
      </c>
      <c r="E4" s="153" t="s">
        <v>49</v>
      </c>
      <c r="F4" s="153" t="s">
        <v>49</v>
      </c>
      <c r="G4" s="153" t="s">
        <v>49</v>
      </c>
      <c r="H4" s="153" t="s">
        <v>49</v>
      </c>
      <c r="I4" s="153" t="s">
        <v>49</v>
      </c>
      <c r="J4" s="154" t="s">
        <v>49</v>
      </c>
    </row>
    <row r="5" spans="1:10" ht="19.5" customHeight="1">
      <c r="A5" s="6" t="s">
        <v>35</v>
      </c>
      <c r="B5" s="14">
        <v>126</v>
      </c>
      <c r="C5" s="14">
        <v>4879</v>
      </c>
      <c r="D5" s="14">
        <v>1601</v>
      </c>
      <c r="E5" s="14">
        <v>5463</v>
      </c>
      <c r="F5" s="14">
        <v>377</v>
      </c>
      <c r="G5" s="14">
        <v>198</v>
      </c>
      <c r="H5" s="14">
        <v>27</v>
      </c>
      <c r="I5" s="14">
        <v>15</v>
      </c>
      <c r="J5" s="15">
        <f>SUM(B5:I5)</f>
        <v>12686</v>
      </c>
    </row>
    <row r="6" spans="1:10" ht="19.5" customHeight="1">
      <c r="A6" s="6" t="s">
        <v>36</v>
      </c>
      <c r="B6" s="14">
        <v>112</v>
      </c>
      <c r="C6" s="14">
        <v>4996</v>
      </c>
      <c r="D6" s="14">
        <v>1382</v>
      </c>
      <c r="E6" s="14">
        <v>6935</v>
      </c>
      <c r="F6" s="14">
        <v>356</v>
      </c>
      <c r="G6" s="14">
        <v>154</v>
      </c>
      <c r="H6" s="14">
        <v>10</v>
      </c>
      <c r="I6" s="14">
        <v>0</v>
      </c>
      <c r="J6" s="15">
        <f>SUM(B6:I6)</f>
        <v>13945</v>
      </c>
    </row>
    <row r="7" spans="1:10" ht="19.5" customHeight="1">
      <c r="A7" s="6" t="s">
        <v>37</v>
      </c>
      <c r="B7" s="14">
        <v>410</v>
      </c>
      <c r="C7" s="14">
        <v>11548</v>
      </c>
      <c r="D7" s="14">
        <v>2668</v>
      </c>
      <c r="E7" s="14">
        <v>5635</v>
      </c>
      <c r="F7" s="14">
        <v>185</v>
      </c>
      <c r="G7" s="14">
        <v>114</v>
      </c>
      <c r="H7" s="14">
        <v>19</v>
      </c>
      <c r="I7" s="14">
        <v>5</v>
      </c>
      <c r="J7" s="15">
        <f>SUM(B7:I7)</f>
        <v>20584</v>
      </c>
    </row>
    <row r="8" spans="1:10" ht="19.5" customHeight="1">
      <c r="A8" s="6" t="s">
        <v>38</v>
      </c>
      <c r="B8" s="14">
        <v>78</v>
      </c>
      <c r="C8" s="14">
        <v>10232</v>
      </c>
      <c r="D8" s="14">
        <v>3823</v>
      </c>
      <c r="E8" s="14">
        <v>9266</v>
      </c>
      <c r="F8" s="14">
        <v>399</v>
      </c>
      <c r="G8" s="14">
        <v>74</v>
      </c>
      <c r="H8" s="14">
        <v>4</v>
      </c>
      <c r="I8" s="14">
        <v>1</v>
      </c>
      <c r="J8" s="15">
        <f>SUM(B8:I8)</f>
        <v>23877</v>
      </c>
    </row>
    <row r="9" spans="1:10" ht="10.5" customHeight="1">
      <c r="A9" s="6"/>
      <c r="B9" s="14"/>
      <c r="C9" s="14"/>
      <c r="D9" s="14"/>
      <c r="E9" s="14"/>
      <c r="F9" s="14"/>
      <c r="G9" s="14"/>
      <c r="H9" s="14"/>
      <c r="I9" s="14"/>
      <c r="J9" s="15"/>
    </row>
    <row r="10" spans="1:10" ht="19.5" customHeight="1">
      <c r="A10" s="24" t="s">
        <v>39</v>
      </c>
      <c r="B10" s="14">
        <v>18</v>
      </c>
      <c r="C10" s="14">
        <v>1465</v>
      </c>
      <c r="D10" s="14">
        <v>635</v>
      </c>
      <c r="E10" s="14">
        <v>2097</v>
      </c>
      <c r="F10" s="14">
        <v>137</v>
      </c>
      <c r="G10" s="14">
        <v>91</v>
      </c>
      <c r="H10" s="14">
        <v>21</v>
      </c>
      <c r="I10" s="14">
        <v>9</v>
      </c>
      <c r="J10" s="15">
        <f>SUM(B10:I10)</f>
        <v>4473</v>
      </c>
    </row>
    <row r="11" spans="1:10" ht="10.5" customHeight="1">
      <c r="A11" s="24"/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9.5" customHeight="1">
      <c r="A12" s="6" t="s">
        <v>40</v>
      </c>
      <c r="B12" s="14">
        <v>517</v>
      </c>
      <c r="C12" s="14">
        <v>13206</v>
      </c>
      <c r="D12" s="14">
        <v>3082</v>
      </c>
      <c r="E12" s="14">
        <v>9939</v>
      </c>
      <c r="F12" s="14">
        <v>556</v>
      </c>
      <c r="G12" s="14">
        <v>245</v>
      </c>
      <c r="H12" s="14">
        <v>23</v>
      </c>
      <c r="I12" s="14">
        <v>4</v>
      </c>
      <c r="J12" s="15">
        <f>SUM(B12:I12)</f>
        <v>27572</v>
      </c>
    </row>
    <row r="13" spans="1:10" ht="10.5" customHeight="1">
      <c r="A13" s="6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9.5" customHeight="1">
      <c r="A14" s="24" t="s">
        <v>352</v>
      </c>
      <c r="B14" s="14">
        <v>45</v>
      </c>
      <c r="C14" s="14">
        <v>3154</v>
      </c>
      <c r="D14" s="14">
        <v>760</v>
      </c>
      <c r="E14" s="14">
        <v>1188</v>
      </c>
      <c r="F14" s="14">
        <v>74</v>
      </c>
      <c r="G14" s="14">
        <v>49</v>
      </c>
      <c r="H14" s="14">
        <v>9</v>
      </c>
      <c r="I14" s="14">
        <v>3</v>
      </c>
      <c r="J14" s="15">
        <f>SUM(B14:I14)</f>
        <v>5282</v>
      </c>
    </row>
    <row r="15" spans="1:10" ht="10.5" customHeight="1">
      <c r="A15" s="24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9.5" customHeight="1">
      <c r="A16" s="6" t="s">
        <v>41</v>
      </c>
      <c r="B16" s="14">
        <v>14</v>
      </c>
      <c r="C16" s="14">
        <v>480</v>
      </c>
      <c r="D16" s="14">
        <v>164</v>
      </c>
      <c r="E16" s="14">
        <v>174</v>
      </c>
      <c r="F16" s="14">
        <v>23</v>
      </c>
      <c r="G16" s="14">
        <v>5</v>
      </c>
      <c r="H16" s="14">
        <v>0</v>
      </c>
      <c r="I16" s="14">
        <v>0</v>
      </c>
      <c r="J16" s="15">
        <f>SUM(B16:I16)</f>
        <v>860</v>
      </c>
    </row>
    <row r="17" spans="1:10" ht="19.5" customHeight="1">
      <c r="A17" s="6" t="s">
        <v>42</v>
      </c>
      <c r="B17" s="14">
        <v>1</v>
      </c>
      <c r="C17" s="14">
        <v>53</v>
      </c>
      <c r="D17" s="14">
        <v>32</v>
      </c>
      <c r="E17" s="14">
        <v>133</v>
      </c>
      <c r="F17" s="14">
        <v>5</v>
      </c>
      <c r="G17" s="14">
        <v>1</v>
      </c>
      <c r="H17" s="14">
        <v>0</v>
      </c>
      <c r="I17" s="14">
        <v>0</v>
      </c>
      <c r="J17" s="15">
        <f>SUM(B17:I17)</f>
        <v>225</v>
      </c>
    </row>
    <row r="18" spans="1:10" ht="19.5" customHeight="1">
      <c r="A18" s="6" t="s">
        <v>43</v>
      </c>
      <c r="B18" s="14">
        <v>31</v>
      </c>
      <c r="C18" s="14">
        <v>1277</v>
      </c>
      <c r="D18" s="14">
        <v>184</v>
      </c>
      <c r="E18" s="14">
        <v>566</v>
      </c>
      <c r="F18" s="14">
        <v>48</v>
      </c>
      <c r="G18" s="14">
        <v>45</v>
      </c>
      <c r="H18" s="14">
        <v>8</v>
      </c>
      <c r="I18" s="14">
        <v>12</v>
      </c>
      <c r="J18" s="15">
        <f>SUM(B18:I18)</f>
        <v>2171</v>
      </c>
    </row>
    <row r="19" spans="1:10" ht="10.5" customHeight="1">
      <c r="A19" s="6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19.5" customHeight="1">
      <c r="A20" s="6" t="s">
        <v>44</v>
      </c>
      <c r="B20" s="14">
        <v>126</v>
      </c>
      <c r="C20" s="14">
        <v>5547</v>
      </c>
      <c r="D20" s="14">
        <v>1432</v>
      </c>
      <c r="E20" s="14">
        <v>3671</v>
      </c>
      <c r="F20" s="14">
        <v>195</v>
      </c>
      <c r="G20" s="14">
        <v>120</v>
      </c>
      <c r="H20" s="14">
        <v>18</v>
      </c>
      <c r="I20" s="14">
        <v>7</v>
      </c>
      <c r="J20" s="15">
        <f>SUM(B20:I20)</f>
        <v>11116</v>
      </c>
    </row>
    <row r="21" spans="1:10" ht="19.5" customHeight="1">
      <c r="A21" s="6" t="s">
        <v>45</v>
      </c>
      <c r="B21" s="14">
        <v>13</v>
      </c>
      <c r="C21" s="14">
        <v>132</v>
      </c>
      <c r="D21" s="14">
        <v>27</v>
      </c>
      <c r="E21" s="14">
        <v>142</v>
      </c>
      <c r="F21" s="14">
        <v>11</v>
      </c>
      <c r="G21" s="14">
        <v>6</v>
      </c>
      <c r="H21" s="14">
        <v>1</v>
      </c>
      <c r="I21" s="14">
        <v>0</v>
      </c>
      <c r="J21" s="15">
        <f>SUM(B21:I21)</f>
        <v>332</v>
      </c>
    </row>
    <row r="22" spans="1:10" ht="19.5" customHeight="1">
      <c r="A22" s="6"/>
      <c r="B22" s="14"/>
      <c r="C22" s="14"/>
      <c r="D22" s="14"/>
      <c r="E22" s="14"/>
      <c r="F22" s="14"/>
      <c r="G22" s="14"/>
      <c r="H22" s="14"/>
      <c r="I22" s="14"/>
      <c r="J22" s="15"/>
    </row>
    <row r="23" spans="1:10" s="19" customFormat="1" ht="19.5" customHeight="1">
      <c r="A23" s="25" t="s">
        <v>46</v>
      </c>
      <c r="B23" s="20">
        <f>SUM(B5:B21)</f>
        <v>1491</v>
      </c>
      <c r="C23" s="20">
        <f aca="true" t="shared" si="0" ref="C23:H23">SUM(C5:C21)</f>
        <v>56969</v>
      </c>
      <c r="D23" s="20">
        <f t="shared" si="0"/>
        <v>15790</v>
      </c>
      <c r="E23" s="20">
        <f t="shared" si="0"/>
        <v>45209</v>
      </c>
      <c r="F23" s="20">
        <f t="shared" si="0"/>
        <v>2366</v>
      </c>
      <c r="G23" s="20">
        <f t="shared" si="0"/>
        <v>1102</v>
      </c>
      <c r="H23" s="20">
        <f t="shared" si="0"/>
        <v>140</v>
      </c>
      <c r="I23" s="20">
        <f>SUM(I5:I22)</f>
        <v>56</v>
      </c>
      <c r="J23" s="21">
        <f>SUM(B23:I23)</f>
        <v>123123</v>
      </c>
    </row>
    <row r="24" spans="1:10" ht="13.5">
      <c r="A24" s="9" t="s">
        <v>47</v>
      </c>
      <c r="B24" s="27"/>
      <c r="C24" s="27"/>
      <c r="D24" s="28"/>
      <c r="E24" s="28"/>
      <c r="F24" s="28"/>
      <c r="G24" s="28"/>
      <c r="H24" s="28"/>
      <c r="I24" s="28"/>
      <c r="J24" s="28"/>
    </row>
    <row r="25" spans="1:10" ht="13.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">
    <mergeCell ref="A2:A3"/>
    <mergeCell ref="J2:J3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Ｐゴシック,太字"&amp;14法　人　税
&amp;"ＭＳ Ｐゴシック,標準"&amp;12　4-2　法人数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3" sqref="G13"/>
    </sheetView>
  </sheetViews>
  <sheetFormatPr defaultColWidth="9.00390625" defaultRowHeight="13.5"/>
  <cols>
    <col min="1" max="1" width="17.00390625" style="0" customWidth="1"/>
    <col min="2" max="7" width="18.75390625" style="0" customWidth="1"/>
  </cols>
  <sheetData>
    <row r="1" spans="1:7" ht="19.5" customHeight="1" thickBot="1">
      <c r="A1" s="206" t="s">
        <v>335</v>
      </c>
      <c r="B1" s="206"/>
      <c r="C1" s="206"/>
      <c r="D1" s="206"/>
      <c r="E1" s="31"/>
      <c r="F1" s="31"/>
      <c r="G1" s="31"/>
    </row>
    <row r="2" spans="1:7" ht="27.75" customHeight="1" thickTop="1">
      <c r="A2" s="133" t="s">
        <v>48</v>
      </c>
      <c r="B2" s="139" t="s">
        <v>345</v>
      </c>
      <c r="C2" s="139">
        <v>12</v>
      </c>
      <c r="D2" s="139">
        <v>13</v>
      </c>
      <c r="E2" s="139">
        <v>14</v>
      </c>
      <c r="F2" s="139">
        <v>15</v>
      </c>
      <c r="G2" s="140">
        <v>16</v>
      </c>
    </row>
    <row r="3" spans="1:7" s="46" customFormat="1" ht="17.25" customHeight="1">
      <c r="A3" s="42"/>
      <c r="B3" s="43" t="s">
        <v>49</v>
      </c>
      <c r="C3" s="44" t="s">
        <v>49</v>
      </c>
      <c r="D3" s="43" t="s">
        <v>49</v>
      </c>
      <c r="E3" s="43" t="s">
        <v>49</v>
      </c>
      <c r="F3" s="43" t="s">
        <v>49</v>
      </c>
      <c r="G3" s="45" t="s">
        <v>49</v>
      </c>
    </row>
    <row r="4" spans="1:7" ht="37.5" customHeight="1">
      <c r="A4" s="47" t="s">
        <v>50</v>
      </c>
      <c r="B4" s="34">
        <v>981</v>
      </c>
      <c r="C4" s="34">
        <v>931</v>
      </c>
      <c r="D4" s="34">
        <v>953</v>
      </c>
      <c r="E4" s="34">
        <v>1020</v>
      </c>
      <c r="F4" s="34">
        <v>1129</v>
      </c>
      <c r="G4" s="35">
        <v>1491</v>
      </c>
    </row>
    <row r="5" spans="1:7" ht="37.5" customHeight="1">
      <c r="A5" s="47" t="s">
        <v>51</v>
      </c>
      <c r="B5" s="34">
        <v>49672</v>
      </c>
      <c r="C5" s="34">
        <v>50759</v>
      </c>
      <c r="D5" s="34">
        <f>534+52430</f>
        <v>52964</v>
      </c>
      <c r="E5" s="34">
        <v>54544</v>
      </c>
      <c r="F5" s="34">
        <v>55760</v>
      </c>
      <c r="G5" s="36">
        <v>56969</v>
      </c>
    </row>
    <row r="6" spans="1:7" ht="37.5" customHeight="1">
      <c r="A6" s="47" t="s">
        <v>293</v>
      </c>
      <c r="B6" s="34">
        <v>15629</v>
      </c>
      <c r="C6" s="34">
        <v>15525</v>
      </c>
      <c r="D6" s="34">
        <v>15650</v>
      </c>
      <c r="E6" s="34">
        <v>15758</v>
      </c>
      <c r="F6" s="34">
        <v>15750</v>
      </c>
      <c r="G6" s="36">
        <v>15790</v>
      </c>
    </row>
    <row r="7" spans="1:7" ht="37.5" customHeight="1">
      <c r="A7" s="47" t="s">
        <v>294</v>
      </c>
      <c r="B7" s="34">
        <v>44604</v>
      </c>
      <c r="C7" s="34">
        <v>45084</v>
      </c>
      <c r="D7" s="34">
        <f>35544+10128</f>
        <v>45672</v>
      </c>
      <c r="E7" s="34">
        <v>45764</v>
      </c>
      <c r="F7" s="34">
        <v>45244</v>
      </c>
      <c r="G7" s="36">
        <v>45209</v>
      </c>
    </row>
    <row r="8" spans="1:7" ht="37.5" customHeight="1">
      <c r="A8" s="47" t="s">
        <v>295</v>
      </c>
      <c r="B8" s="34">
        <v>2905</v>
      </c>
      <c r="C8" s="34">
        <v>2132</v>
      </c>
      <c r="D8" s="34">
        <v>2203</v>
      </c>
      <c r="E8" s="34">
        <v>2271</v>
      </c>
      <c r="F8" s="34">
        <v>2291</v>
      </c>
      <c r="G8" s="36">
        <v>2366</v>
      </c>
    </row>
    <row r="9" spans="1:7" ht="37.5" customHeight="1">
      <c r="A9" s="47"/>
      <c r="B9" s="34"/>
      <c r="C9" s="34"/>
      <c r="D9" s="34"/>
      <c r="E9" s="34"/>
      <c r="F9" s="34"/>
      <c r="G9" s="36"/>
    </row>
    <row r="10" spans="1:7" ht="37.5" customHeight="1">
      <c r="A10" s="32" t="s">
        <v>296</v>
      </c>
      <c r="B10" s="34">
        <v>1105</v>
      </c>
      <c r="C10" s="34">
        <v>1115</v>
      </c>
      <c r="D10" s="34">
        <f>1093+82</f>
        <v>1175</v>
      </c>
      <c r="E10" s="34">
        <v>1156</v>
      </c>
      <c r="F10" s="34">
        <v>1140</v>
      </c>
      <c r="G10" s="36">
        <v>1102</v>
      </c>
    </row>
    <row r="11" spans="1:7" ht="37.5" customHeight="1">
      <c r="A11" s="32" t="s">
        <v>297</v>
      </c>
      <c r="B11" s="34">
        <v>147</v>
      </c>
      <c r="C11" s="34">
        <v>151</v>
      </c>
      <c r="D11" s="34">
        <v>138</v>
      </c>
      <c r="E11" s="34">
        <v>146</v>
      </c>
      <c r="F11" s="34">
        <v>141</v>
      </c>
      <c r="G11" s="36">
        <v>140</v>
      </c>
    </row>
    <row r="12" spans="1:7" ht="37.5" customHeight="1">
      <c r="A12" s="32" t="s">
        <v>298</v>
      </c>
      <c r="B12" s="34">
        <v>47</v>
      </c>
      <c r="C12" s="34">
        <v>50</v>
      </c>
      <c r="D12" s="34">
        <f>21+34</f>
        <v>55</v>
      </c>
      <c r="E12" s="34">
        <v>55</v>
      </c>
      <c r="F12" s="34">
        <v>57</v>
      </c>
      <c r="G12" s="36">
        <v>56</v>
      </c>
    </row>
    <row r="13" spans="1:7" ht="37.5" customHeight="1">
      <c r="A13" s="32"/>
      <c r="B13" s="34"/>
      <c r="C13" s="34"/>
      <c r="D13" s="34"/>
      <c r="E13" s="34"/>
      <c r="F13" s="34"/>
      <c r="G13" s="36"/>
    </row>
    <row r="14" spans="1:7" ht="37.5" customHeight="1">
      <c r="A14" s="37" t="s">
        <v>52</v>
      </c>
      <c r="B14" s="38">
        <v>115090</v>
      </c>
      <c r="C14" s="38">
        <v>115747</v>
      </c>
      <c r="D14" s="38">
        <v>118810</v>
      </c>
      <c r="E14" s="38">
        <v>120714</v>
      </c>
      <c r="F14" s="38">
        <v>121512</v>
      </c>
      <c r="G14" s="39">
        <f>SUM(G4:G12)</f>
        <v>123123</v>
      </c>
    </row>
    <row r="15" spans="1:7" ht="18.75" customHeight="1">
      <c r="A15" s="224" t="s">
        <v>53</v>
      </c>
      <c r="B15" s="224"/>
      <c r="C15" s="224"/>
      <c r="D15" s="224"/>
      <c r="E15" s="224"/>
      <c r="F15" s="11"/>
      <c r="G15" s="11"/>
    </row>
    <row r="16" spans="1:7" ht="18.75" customHeight="1">
      <c r="A16" s="224" t="s">
        <v>299</v>
      </c>
      <c r="B16" s="224"/>
      <c r="C16" s="224"/>
      <c r="D16" s="224"/>
      <c r="E16" s="224"/>
      <c r="F16" s="11"/>
      <c r="G16" s="11"/>
    </row>
  </sheetData>
  <mergeCells count="3">
    <mergeCell ref="A1:D1"/>
    <mergeCell ref="A15:E15"/>
    <mergeCell ref="A16:E16"/>
  </mergeCells>
  <printOptions/>
  <pageMargins left="0.75" right="0.75" top="1" bottom="0.7" header="0.512" footer="0.512"/>
  <pageSetup horizontalDpi="300" verticalDpi="300" orientation="landscape" paperSize="9" r:id="rId1"/>
  <headerFooter alignWithMargins="0">
    <oddHeader>&amp;L&amp;"ＭＳ Ｐゴシック,太字"&amp;14法　人　税
&amp;"ＭＳ Ｐゴシック,標準"&amp;12　4-2　法人数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65" zoomScaleNormal="6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" sqref="A13"/>
    </sheetView>
  </sheetViews>
  <sheetFormatPr defaultColWidth="9.00390625" defaultRowHeight="13.5"/>
  <cols>
    <col min="1" max="1" width="22.50390625" style="0" customWidth="1"/>
    <col min="2" max="7" width="11.25390625" style="0" customWidth="1"/>
    <col min="8" max="12" width="14.00390625" style="0" bestFit="1" customWidth="1"/>
    <col min="13" max="13" width="14.875" style="0" customWidth="1"/>
  </cols>
  <sheetData>
    <row r="1" spans="1:13" ht="23.25" customHeight="1" thickBot="1">
      <c r="A1" s="156" t="s">
        <v>331</v>
      </c>
      <c r="B1" s="16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 customHeight="1" thickTop="1">
      <c r="A2" s="196" t="s">
        <v>54</v>
      </c>
      <c r="B2" s="211" t="s">
        <v>55</v>
      </c>
      <c r="C2" s="198"/>
      <c r="D2" s="198"/>
      <c r="E2" s="198"/>
      <c r="F2" s="198"/>
      <c r="G2" s="198"/>
      <c r="H2" s="199" t="s">
        <v>56</v>
      </c>
      <c r="I2" s="198"/>
      <c r="J2" s="198"/>
      <c r="K2" s="198"/>
      <c r="L2" s="198"/>
      <c r="M2" s="198"/>
    </row>
    <row r="3" spans="1:13" ht="18.75" customHeight="1">
      <c r="A3" s="197"/>
      <c r="B3" s="142" t="s">
        <v>345</v>
      </c>
      <c r="C3" s="142">
        <v>12</v>
      </c>
      <c r="D3" s="143">
        <v>13</v>
      </c>
      <c r="E3" s="142">
        <v>14</v>
      </c>
      <c r="F3" s="142">
        <v>15</v>
      </c>
      <c r="G3" s="144">
        <v>16</v>
      </c>
      <c r="H3" s="145" t="s">
        <v>345</v>
      </c>
      <c r="I3" s="142">
        <v>12</v>
      </c>
      <c r="J3" s="142">
        <v>13</v>
      </c>
      <c r="K3" s="142">
        <v>14</v>
      </c>
      <c r="L3" s="142">
        <v>15</v>
      </c>
      <c r="M3" s="140">
        <v>16</v>
      </c>
    </row>
    <row r="4" spans="1:13" s="49" customFormat="1" ht="26.25" customHeight="1">
      <c r="A4" s="50"/>
      <c r="B4" s="44" t="s">
        <v>49</v>
      </c>
      <c r="C4" s="44" t="s">
        <v>49</v>
      </c>
      <c r="D4" s="51" t="s">
        <v>49</v>
      </c>
      <c r="E4" s="44" t="s">
        <v>49</v>
      </c>
      <c r="F4" s="44" t="s">
        <v>49</v>
      </c>
      <c r="G4" s="51" t="s">
        <v>49</v>
      </c>
      <c r="H4" s="52" t="s">
        <v>57</v>
      </c>
      <c r="I4" s="44" t="s">
        <v>57</v>
      </c>
      <c r="J4" s="44" t="s">
        <v>57</v>
      </c>
      <c r="K4" s="44" t="s">
        <v>57</v>
      </c>
      <c r="L4" s="44" t="s">
        <v>57</v>
      </c>
      <c r="M4" s="53" t="s">
        <v>57</v>
      </c>
    </row>
    <row r="5" spans="1:13" ht="30" customHeight="1">
      <c r="A5" s="54" t="s">
        <v>58</v>
      </c>
      <c r="B5" s="34">
        <v>13070</v>
      </c>
      <c r="C5" s="55">
        <v>13024</v>
      </c>
      <c r="D5" s="34">
        <v>12985</v>
      </c>
      <c r="E5" s="34">
        <v>12945</v>
      </c>
      <c r="F5" s="34">
        <v>12749</v>
      </c>
      <c r="G5" s="55">
        <v>12686</v>
      </c>
      <c r="H5" s="56">
        <v>288033</v>
      </c>
      <c r="I5" s="34">
        <v>323890</v>
      </c>
      <c r="J5" s="34">
        <v>243861</v>
      </c>
      <c r="K5" s="34">
        <v>176710</v>
      </c>
      <c r="L5" s="34">
        <v>191621</v>
      </c>
      <c r="M5" s="35">
        <v>339299</v>
      </c>
    </row>
    <row r="6" spans="1:13" ht="30" customHeight="1">
      <c r="A6" s="54" t="s">
        <v>59</v>
      </c>
      <c r="B6" s="34">
        <v>13664</v>
      </c>
      <c r="C6" s="55">
        <v>13707</v>
      </c>
      <c r="D6" s="34">
        <v>13991</v>
      </c>
      <c r="E6" s="34">
        <v>14048</v>
      </c>
      <c r="F6" s="34">
        <v>14036</v>
      </c>
      <c r="G6" s="55">
        <v>13945</v>
      </c>
      <c r="H6" s="56">
        <v>115141</v>
      </c>
      <c r="I6" s="34">
        <v>118442</v>
      </c>
      <c r="J6" s="34">
        <v>118563</v>
      </c>
      <c r="K6" s="34">
        <v>104673</v>
      </c>
      <c r="L6" s="34">
        <v>106405</v>
      </c>
      <c r="M6" s="35">
        <v>115762</v>
      </c>
    </row>
    <row r="7" spans="1:13" ht="30" customHeight="1">
      <c r="A7" s="54" t="s">
        <v>60</v>
      </c>
      <c r="B7" s="34">
        <v>19528</v>
      </c>
      <c r="C7" s="55">
        <v>19702</v>
      </c>
      <c r="D7" s="34">
        <v>20247</v>
      </c>
      <c r="E7" s="34">
        <v>20469</v>
      </c>
      <c r="F7" s="34">
        <v>20456</v>
      </c>
      <c r="G7" s="55">
        <v>20584</v>
      </c>
      <c r="H7" s="56">
        <v>87619</v>
      </c>
      <c r="I7" s="34">
        <v>96713</v>
      </c>
      <c r="J7" s="34">
        <v>90270</v>
      </c>
      <c r="K7" s="34">
        <v>103290</v>
      </c>
      <c r="L7" s="34">
        <v>114763</v>
      </c>
      <c r="M7" s="35">
        <v>110190</v>
      </c>
    </row>
    <row r="8" spans="1:13" ht="30" customHeight="1">
      <c r="A8" s="54" t="s">
        <v>61</v>
      </c>
      <c r="B8" s="34">
        <v>23230</v>
      </c>
      <c r="C8" s="55">
        <v>23423</v>
      </c>
      <c r="D8" s="34">
        <v>23858</v>
      </c>
      <c r="E8" s="34">
        <v>24101</v>
      </c>
      <c r="F8" s="34">
        <v>23962</v>
      </c>
      <c r="G8" s="55">
        <v>23877</v>
      </c>
      <c r="H8" s="56">
        <v>114463</v>
      </c>
      <c r="I8" s="34">
        <v>115409</v>
      </c>
      <c r="J8" s="34">
        <v>94399</v>
      </c>
      <c r="K8" s="34">
        <v>87781</v>
      </c>
      <c r="L8" s="34">
        <v>72362</v>
      </c>
      <c r="M8" s="35">
        <v>80827</v>
      </c>
    </row>
    <row r="9" spans="1:13" ht="30" customHeight="1">
      <c r="A9" s="57" t="s">
        <v>324</v>
      </c>
      <c r="B9" s="34">
        <v>4292</v>
      </c>
      <c r="C9" s="55">
        <v>4321</v>
      </c>
      <c r="D9" s="34">
        <v>4388</v>
      </c>
      <c r="E9" s="34">
        <v>4440</v>
      </c>
      <c r="F9" s="34">
        <v>4458</v>
      </c>
      <c r="G9" s="55">
        <v>4473</v>
      </c>
      <c r="H9" s="56">
        <v>169257</v>
      </c>
      <c r="I9" s="34">
        <v>161168</v>
      </c>
      <c r="J9" s="34">
        <v>197312</v>
      </c>
      <c r="K9" s="34">
        <v>271004</v>
      </c>
      <c r="L9" s="34">
        <v>298515</v>
      </c>
      <c r="M9" s="35">
        <v>333703</v>
      </c>
    </row>
    <row r="10" spans="1:13" ht="30" customHeight="1">
      <c r="A10" s="54"/>
      <c r="B10" s="34"/>
      <c r="C10" s="55"/>
      <c r="D10" s="34"/>
      <c r="E10" s="34"/>
      <c r="F10" s="34"/>
      <c r="G10" s="55"/>
      <c r="H10" s="58"/>
      <c r="I10" s="59"/>
      <c r="J10" s="59"/>
      <c r="K10" s="59"/>
      <c r="L10" s="59"/>
      <c r="M10" s="9"/>
    </row>
    <row r="11" spans="1:13" ht="30" customHeight="1">
      <c r="A11" s="54" t="s">
        <v>62</v>
      </c>
      <c r="B11" s="34">
        <v>22146</v>
      </c>
      <c r="C11" s="55">
        <v>22988</v>
      </c>
      <c r="D11" s="34">
        <v>24333</v>
      </c>
      <c r="E11" s="34">
        <v>25379</v>
      </c>
      <c r="F11" s="34">
        <v>26245</v>
      </c>
      <c r="G11" s="55">
        <v>27572</v>
      </c>
      <c r="H11" s="56">
        <v>179873</v>
      </c>
      <c r="I11" s="34">
        <v>189106</v>
      </c>
      <c r="J11" s="34">
        <v>217911</v>
      </c>
      <c r="K11" s="34">
        <v>212420</v>
      </c>
      <c r="L11" s="34">
        <v>199411</v>
      </c>
      <c r="M11" s="35">
        <v>206862</v>
      </c>
    </row>
    <row r="12" spans="1:13" ht="30" customHeight="1">
      <c r="A12" s="57" t="s">
        <v>353</v>
      </c>
      <c r="B12" s="34">
        <v>4791</v>
      </c>
      <c r="C12" s="55">
        <v>4874</v>
      </c>
      <c r="D12" s="34">
        <v>5001</v>
      </c>
      <c r="E12" s="34">
        <v>5103</v>
      </c>
      <c r="F12" s="34">
        <v>5209</v>
      </c>
      <c r="G12" s="55">
        <v>5282</v>
      </c>
      <c r="H12" s="56">
        <v>13302</v>
      </c>
      <c r="I12" s="34">
        <v>11858</v>
      </c>
      <c r="J12" s="34">
        <v>12802</v>
      </c>
      <c r="K12" s="34">
        <v>12743</v>
      </c>
      <c r="L12" s="34">
        <v>13675</v>
      </c>
      <c r="M12" s="35">
        <v>11507</v>
      </c>
    </row>
    <row r="13" spans="1:13" ht="30" customHeight="1">
      <c r="A13" s="54" t="s">
        <v>63</v>
      </c>
      <c r="B13" s="34">
        <v>821</v>
      </c>
      <c r="C13" s="55">
        <v>827</v>
      </c>
      <c r="D13" s="34">
        <v>844</v>
      </c>
      <c r="E13" s="34">
        <v>842</v>
      </c>
      <c r="F13" s="34">
        <v>848</v>
      </c>
      <c r="G13" s="55">
        <v>860</v>
      </c>
      <c r="H13" s="56">
        <v>2558</v>
      </c>
      <c r="I13" s="34">
        <v>2463</v>
      </c>
      <c r="J13" s="34">
        <v>2311</v>
      </c>
      <c r="K13" s="34">
        <v>2275</v>
      </c>
      <c r="L13" s="34">
        <v>2211</v>
      </c>
      <c r="M13" s="35">
        <v>1383</v>
      </c>
    </row>
    <row r="14" spans="1:13" ht="30" customHeight="1">
      <c r="A14" s="54" t="s">
        <v>64</v>
      </c>
      <c r="B14" s="34">
        <v>251</v>
      </c>
      <c r="C14" s="55">
        <v>251</v>
      </c>
      <c r="D14" s="34">
        <v>250</v>
      </c>
      <c r="E14" s="34">
        <v>237</v>
      </c>
      <c r="F14" s="34">
        <v>231</v>
      </c>
      <c r="G14" s="55">
        <v>225</v>
      </c>
      <c r="H14" s="56">
        <v>2614</v>
      </c>
      <c r="I14" s="34">
        <v>3317</v>
      </c>
      <c r="J14" s="34">
        <v>3106</v>
      </c>
      <c r="K14" s="34">
        <v>1938</v>
      </c>
      <c r="L14" s="34">
        <v>2040</v>
      </c>
      <c r="M14" s="35">
        <v>1672</v>
      </c>
    </row>
    <row r="15" spans="1:13" ht="30" customHeight="1">
      <c r="A15" s="54" t="s">
        <v>65</v>
      </c>
      <c r="B15" s="34">
        <v>1765</v>
      </c>
      <c r="C15" s="55">
        <v>1835</v>
      </c>
      <c r="D15" s="34">
        <v>1936</v>
      </c>
      <c r="E15" s="34">
        <v>1995</v>
      </c>
      <c r="F15" s="34">
        <v>2073</v>
      </c>
      <c r="G15" s="55">
        <v>2171</v>
      </c>
      <c r="H15" s="56">
        <v>135681</v>
      </c>
      <c r="I15" s="34">
        <v>132276</v>
      </c>
      <c r="J15" s="34">
        <v>91993</v>
      </c>
      <c r="K15" s="34">
        <v>71610</v>
      </c>
      <c r="L15" s="34">
        <v>61234</v>
      </c>
      <c r="M15" s="35">
        <v>60088</v>
      </c>
    </row>
    <row r="16" spans="1:13" ht="30" customHeight="1">
      <c r="A16" s="54"/>
      <c r="B16" s="34"/>
      <c r="C16" s="55"/>
      <c r="D16" s="34"/>
      <c r="E16" s="34"/>
      <c r="F16" s="34"/>
      <c r="G16" s="55"/>
      <c r="H16" s="58"/>
      <c r="I16" s="59"/>
      <c r="J16" s="59"/>
      <c r="K16" s="59"/>
      <c r="L16" s="59"/>
      <c r="M16" s="9"/>
    </row>
    <row r="17" spans="1:13" ht="30" customHeight="1">
      <c r="A17" s="54" t="s">
        <v>66</v>
      </c>
      <c r="B17" s="34">
        <v>10386</v>
      </c>
      <c r="C17" s="55">
        <v>10463</v>
      </c>
      <c r="D17" s="34">
        <v>10640</v>
      </c>
      <c r="E17" s="34">
        <v>10823</v>
      </c>
      <c r="F17" s="34">
        <v>10920</v>
      </c>
      <c r="G17" s="55">
        <v>11116</v>
      </c>
      <c r="H17" s="56">
        <v>36519</v>
      </c>
      <c r="I17" s="34">
        <v>100034</v>
      </c>
      <c r="J17" s="34">
        <v>125037</v>
      </c>
      <c r="K17" s="34">
        <v>45634</v>
      </c>
      <c r="L17" s="34">
        <v>46273</v>
      </c>
      <c r="M17" s="35">
        <v>48858</v>
      </c>
    </row>
    <row r="18" spans="1:13" ht="30" customHeight="1">
      <c r="A18" s="54" t="s">
        <v>67</v>
      </c>
      <c r="B18" s="34">
        <v>336</v>
      </c>
      <c r="C18" s="55">
        <v>332</v>
      </c>
      <c r="D18" s="34">
        <v>337</v>
      </c>
      <c r="E18" s="34">
        <v>332</v>
      </c>
      <c r="F18" s="34">
        <v>325</v>
      </c>
      <c r="G18" s="55">
        <v>332</v>
      </c>
      <c r="H18" s="56">
        <v>2245</v>
      </c>
      <c r="I18" s="34">
        <v>3318</v>
      </c>
      <c r="J18" s="34">
        <v>2957</v>
      </c>
      <c r="K18" s="34">
        <v>2873</v>
      </c>
      <c r="L18" s="34">
        <v>2997</v>
      </c>
      <c r="M18" s="35">
        <v>3862</v>
      </c>
    </row>
    <row r="19" spans="1:13" ht="30" customHeight="1">
      <c r="A19" s="54"/>
      <c r="B19" s="34"/>
      <c r="C19" s="55"/>
      <c r="D19" s="34"/>
      <c r="E19" s="34"/>
      <c r="F19" s="34"/>
      <c r="G19" s="55"/>
      <c r="H19" s="58"/>
      <c r="I19" s="59"/>
      <c r="J19" s="59"/>
      <c r="K19" s="59"/>
      <c r="L19" s="59"/>
      <c r="M19" s="9"/>
    </row>
    <row r="20" spans="1:13" s="19" customFormat="1" ht="30" customHeight="1">
      <c r="A20" s="60" t="s">
        <v>52</v>
      </c>
      <c r="B20" s="61">
        <v>114280</v>
      </c>
      <c r="C20" s="62">
        <v>115747</v>
      </c>
      <c r="D20" s="61">
        <v>118810</v>
      </c>
      <c r="E20" s="61">
        <v>120714</v>
      </c>
      <c r="F20" s="61">
        <v>121512</v>
      </c>
      <c r="G20" s="62">
        <f>SUM(G5:G18)</f>
        <v>123123</v>
      </c>
      <c r="H20" s="63">
        <v>1147305</v>
      </c>
      <c r="I20" s="61">
        <v>1257995</v>
      </c>
      <c r="J20" s="61">
        <v>1200524</v>
      </c>
      <c r="K20" s="61">
        <v>1092951</v>
      </c>
      <c r="L20" s="61">
        <v>1111507</v>
      </c>
      <c r="M20" s="64">
        <f>SUM(M5:M18)</f>
        <v>1314013</v>
      </c>
    </row>
    <row r="21" spans="1:13" ht="26.25" customHeight="1">
      <c r="A21" s="11" t="s">
        <v>68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mergeCells count="3">
    <mergeCell ref="A2:A3"/>
    <mergeCell ref="B2:G2"/>
    <mergeCell ref="H2:M2"/>
  </mergeCells>
  <printOptions/>
  <pageMargins left="0.55" right="0.32" top="1" bottom="1" header="0.512" footer="0.512"/>
  <pageSetup horizontalDpi="300" verticalDpi="300" orientation="landscape" paperSize="9" scale="78" r:id="rId1"/>
  <headerFooter alignWithMargins="0">
    <oddHeader>&amp;L&amp;"ＭＳ Ｐゴシック,太字"&amp;14法　人　税
&amp;"ＭＳ Ｐゴシック,標準"&amp;12　4-2　法人数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3.5"/>
  <cols>
    <col min="1" max="1" width="15.00390625" style="0" customWidth="1"/>
    <col min="2" max="5" width="17.625" style="0" customWidth="1"/>
  </cols>
  <sheetData>
    <row r="1" spans="1:5" s="11" customFormat="1" ht="18.75" customHeight="1" thickBot="1">
      <c r="A1" s="156" t="s">
        <v>304</v>
      </c>
      <c r="B1" s="31"/>
      <c r="C1" s="31"/>
      <c r="D1" s="31"/>
      <c r="E1" s="31"/>
    </row>
    <row r="2" spans="1:5" s="11" customFormat="1" ht="27" customHeight="1" thickTop="1">
      <c r="A2" s="133" t="s">
        <v>48</v>
      </c>
      <c r="B2" s="133" t="s">
        <v>69</v>
      </c>
      <c r="C2" s="133" t="s">
        <v>70</v>
      </c>
      <c r="D2" s="133" t="s">
        <v>71</v>
      </c>
      <c r="E2" s="141" t="s">
        <v>72</v>
      </c>
    </row>
    <row r="3" spans="1:5" s="71" customFormat="1" ht="18.75" customHeight="1">
      <c r="A3" s="50"/>
      <c r="B3" s="50" t="s">
        <v>49</v>
      </c>
      <c r="C3" s="50" t="s">
        <v>49</v>
      </c>
      <c r="D3" s="50" t="s">
        <v>49</v>
      </c>
      <c r="E3" s="71" t="s">
        <v>49</v>
      </c>
    </row>
    <row r="4" spans="1:5" s="11" customFormat="1" ht="26.25" customHeight="1">
      <c r="A4" s="32" t="s">
        <v>50</v>
      </c>
      <c r="B4" s="66">
        <v>1071</v>
      </c>
      <c r="C4" s="66">
        <v>88</v>
      </c>
      <c r="D4" s="66">
        <v>332</v>
      </c>
      <c r="E4" s="36">
        <f>SUM(B4:D4)</f>
        <v>1491</v>
      </c>
    </row>
    <row r="5" spans="1:5" s="11" customFormat="1" ht="26.25" customHeight="1">
      <c r="A5" s="32" t="s">
        <v>51</v>
      </c>
      <c r="B5" s="66">
        <v>41067</v>
      </c>
      <c r="C5" s="66">
        <v>5300</v>
      </c>
      <c r="D5" s="66">
        <v>10602</v>
      </c>
      <c r="E5" s="36">
        <f aca="true" t="shared" si="0" ref="E5:E12">SUM(B5:D5)</f>
        <v>56969</v>
      </c>
    </row>
    <row r="6" spans="1:5" s="11" customFormat="1" ht="26.25" customHeight="1">
      <c r="A6" s="32" t="s">
        <v>300</v>
      </c>
      <c r="B6" s="66">
        <v>10419</v>
      </c>
      <c r="C6" s="66">
        <v>1848</v>
      </c>
      <c r="D6" s="66">
        <v>3523</v>
      </c>
      <c r="E6" s="36">
        <f t="shared" si="0"/>
        <v>15790</v>
      </c>
    </row>
    <row r="7" spans="1:5" s="11" customFormat="1" ht="26.25" customHeight="1">
      <c r="A7" s="32" t="s">
        <v>301</v>
      </c>
      <c r="B7" s="66">
        <v>34443</v>
      </c>
      <c r="C7" s="66">
        <v>3844</v>
      </c>
      <c r="D7" s="66">
        <v>6922</v>
      </c>
      <c r="E7" s="36">
        <f t="shared" si="0"/>
        <v>45209</v>
      </c>
    </row>
    <row r="8" spans="1:5" s="11" customFormat="1" ht="26.25" customHeight="1">
      <c r="A8" s="32" t="s">
        <v>302</v>
      </c>
      <c r="B8" s="66">
        <v>1787</v>
      </c>
      <c r="C8" s="66">
        <v>219</v>
      </c>
      <c r="D8" s="66">
        <v>360</v>
      </c>
      <c r="E8" s="36">
        <f t="shared" si="0"/>
        <v>2366</v>
      </c>
    </row>
    <row r="9" spans="1:5" s="11" customFormat="1" ht="26.25" customHeight="1">
      <c r="A9" s="32"/>
      <c r="B9" s="66"/>
      <c r="C9" s="66"/>
      <c r="D9" s="66"/>
      <c r="E9" s="36"/>
    </row>
    <row r="10" spans="1:5" s="11" customFormat="1" ht="26.25" customHeight="1">
      <c r="A10" s="32" t="s">
        <v>305</v>
      </c>
      <c r="B10" s="66">
        <v>845</v>
      </c>
      <c r="C10" s="66">
        <v>92</v>
      </c>
      <c r="D10" s="66">
        <v>165</v>
      </c>
      <c r="E10" s="36">
        <f t="shared" si="0"/>
        <v>1102</v>
      </c>
    </row>
    <row r="11" spans="1:5" s="11" customFormat="1" ht="26.25" customHeight="1">
      <c r="A11" s="32" t="s">
        <v>306</v>
      </c>
      <c r="B11" s="66">
        <v>118</v>
      </c>
      <c r="C11" s="66">
        <v>7</v>
      </c>
      <c r="D11" s="66">
        <v>15</v>
      </c>
      <c r="E11" s="36">
        <f t="shared" si="0"/>
        <v>140</v>
      </c>
    </row>
    <row r="12" spans="1:6" s="11" customFormat="1" ht="26.25" customHeight="1">
      <c r="A12" s="32" t="s">
        <v>307</v>
      </c>
      <c r="B12" s="66">
        <v>47</v>
      </c>
      <c r="C12" s="66">
        <v>2</v>
      </c>
      <c r="D12" s="66">
        <v>7</v>
      </c>
      <c r="E12" s="36">
        <f t="shared" si="0"/>
        <v>56</v>
      </c>
      <c r="F12" s="174"/>
    </row>
    <row r="13" spans="1:5" s="11" customFormat="1" ht="26.25" customHeight="1">
      <c r="A13" s="32"/>
      <c r="B13" s="66"/>
      <c r="C13" s="66"/>
      <c r="D13" s="66"/>
      <c r="E13" s="36"/>
    </row>
    <row r="14" spans="1:5" s="11" customFormat="1" ht="26.25" customHeight="1">
      <c r="A14" s="37" t="s">
        <v>52</v>
      </c>
      <c r="B14" s="67">
        <f>SUM(B4:B12)</f>
        <v>89797</v>
      </c>
      <c r="C14" s="67">
        <f>SUM(C4:C12)</f>
        <v>11400</v>
      </c>
      <c r="D14" s="67">
        <f>SUM(D4:D12)</f>
        <v>21926</v>
      </c>
      <c r="E14" s="39">
        <f>SUM(B14:D14)</f>
        <v>123123</v>
      </c>
    </row>
    <row r="15" spans="1:7" s="11" customFormat="1" ht="18.75" customHeight="1">
      <c r="A15" s="224" t="s">
        <v>343</v>
      </c>
      <c r="B15" s="224"/>
      <c r="C15" s="224"/>
      <c r="D15" s="224"/>
      <c r="E15" s="224"/>
      <c r="F15" s="224"/>
      <c r="G15" s="224"/>
    </row>
    <row r="16" spans="1:5" s="11" customFormat="1" ht="18.75" customHeight="1">
      <c r="A16" s="224" t="s">
        <v>340</v>
      </c>
      <c r="B16" s="224"/>
      <c r="C16" s="224"/>
      <c r="D16" s="224"/>
      <c r="E16" s="224"/>
    </row>
    <row r="17" spans="1:7" s="11" customFormat="1" ht="18.75" customHeight="1">
      <c r="A17" s="224" t="s">
        <v>303</v>
      </c>
      <c r="B17" s="224"/>
      <c r="C17" s="224"/>
      <c r="D17" s="224"/>
      <c r="E17" s="224"/>
      <c r="F17" s="224"/>
      <c r="G17" s="224"/>
    </row>
  </sheetData>
  <mergeCells count="3">
    <mergeCell ref="A15:G15"/>
    <mergeCell ref="A16:E16"/>
    <mergeCell ref="A17:G17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Ｐゴシック,太字"&amp;14法　人　数
&amp;"ＭＳ Ｐゴシック,標準"&amp;12　4-2　法人数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70" zoomScaleNormal="70" workbookViewId="0" topLeftCell="A1">
      <pane xSplit="3" ySplit="5" topLeftCell="D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2" sqref="H32"/>
    </sheetView>
  </sheetViews>
  <sheetFormatPr defaultColWidth="9.00390625" defaultRowHeight="13.5"/>
  <cols>
    <col min="1" max="2" width="2.875" style="0" customWidth="1"/>
    <col min="3" max="3" width="5.625" style="0" customWidth="1"/>
    <col min="4" max="4" width="11.375" style="0" bestFit="1" customWidth="1"/>
    <col min="5" max="5" width="10.625" style="0" customWidth="1"/>
    <col min="6" max="6" width="11.375" style="0" customWidth="1"/>
    <col min="7" max="8" width="10.625" style="0" customWidth="1"/>
    <col min="9" max="20" width="8.625" style="0" customWidth="1"/>
  </cols>
  <sheetData>
    <row r="1" spans="1:20" ht="20.25" customHeight="1" thickBot="1">
      <c r="A1" s="200" t="s">
        <v>73</v>
      </c>
      <c r="B1" s="200"/>
      <c r="C1" s="200"/>
      <c r="D1" s="200"/>
      <c r="E1" s="200"/>
      <c r="F1" s="20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 thickTop="1">
      <c r="A2" s="201" t="s">
        <v>329</v>
      </c>
      <c r="B2" s="202"/>
      <c r="C2" s="203"/>
      <c r="D2" s="189" t="s">
        <v>74</v>
      </c>
      <c r="E2" s="211" t="s">
        <v>3</v>
      </c>
      <c r="F2" s="212"/>
      <c r="G2" s="211" t="s">
        <v>4</v>
      </c>
      <c r="H2" s="212"/>
      <c r="I2" s="211" t="s">
        <v>75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8.75" customHeight="1">
      <c r="A3" s="204"/>
      <c r="B3" s="204"/>
      <c r="C3" s="205"/>
      <c r="D3" s="190"/>
      <c r="E3" s="192" t="s">
        <v>76</v>
      </c>
      <c r="F3" s="194" t="s">
        <v>77</v>
      </c>
      <c r="G3" s="192" t="s">
        <v>76</v>
      </c>
      <c r="H3" s="194" t="s">
        <v>78</v>
      </c>
      <c r="I3" s="185" t="s">
        <v>79</v>
      </c>
      <c r="J3" s="185" t="s">
        <v>80</v>
      </c>
      <c r="K3" s="185" t="s">
        <v>81</v>
      </c>
      <c r="L3" s="185" t="s">
        <v>82</v>
      </c>
      <c r="M3" s="185" t="s">
        <v>83</v>
      </c>
      <c r="N3" s="227" t="s">
        <v>84</v>
      </c>
      <c r="O3" s="185" t="s">
        <v>85</v>
      </c>
      <c r="P3" s="185" t="s">
        <v>86</v>
      </c>
      <c r="Q3" s="185" t="s">
        <v>87</v>
      </c>
      <c r="R3" s="185" t="s">
        <v>88</v>
      </c>
      <c r="S3" s="185" t="s">
        <v>89</v>
      </c>
      <c r="T3" s="225" t="s">
        <v>90</v>
      </c>
    </row>
    <row r="4" spans="1:20" ht="18.75" customHeight="1">
      <c r="A4" s="187"/>
      <c r="B4" s="187"/>
      <c r="C4" s="188"/>
      <c r="D4" s="191"/>
      <c r="E4" s="193"/>
      <c r="F4" s="195"/>
      <c r="G4" s="193"/>
      <c r="H4" s="195"/>
      <c r="I4" s="186"/>
      <c r="J4" s="186"/>
      <c r="K4" s="186"/>
      <c r="L4" s="186"/>
      <c r="M4" s="186"/>
      <c r="N4" s="228"/>
      <c r="O4" s="186"/>
      <c r="P4" s="186"/>
      <c r="Q4" s="186"/>
      <c r="R4" s="186"/>
      <c r="S4" s="186"/>
      <c r="T4" s="226"/>
    </row>
    <row r="5" spans="1:20" s="49" customFormat="1" ht="15" customHeight="1">
      <c r="A5" s="53"/>
      <c r="B5" s="53"/>
      <c r="C5" s="50"/>
      <c r="D5" s="44" t="s">
        <v>49</v>
      </c>
      <c r="E5" s="44"/>
      <c r="F5" s="50" t="s">
        <v>57</v>
      </c>
      <c r="G5" s="44"/>
      <c r="H5" s="50" t="s">
        <v>57</v>
      </c>
      <c r="I5" s="44" t="s">
        <v>49</v>
      </c>
      <c r="J5" s="44" t="s">
        <v>49</v>
      </c>
      <c r="K5" s="44" t="s">
        <v>49</v>
      </c>
      <c r="L5" s="44" t="s">
        <v>49</v>
      </c>
      <c r="M5" s="44" t="s">
        <v>49</v>
      </c>
      <c r="N5" s="51" t="s">
        <v>49</v>
      </c>
      <c r="O5" s="44" t="s">
        <v>49</v>
      </c>
      <c r="P5" s="44" t="s">
        <v>49</v>
      </c>
      <c r="Q5" s="44" t="s">
        <v>49</v>
      </c>
      <c r="R5" s="44" t="s">
        <v>49</v>
      </c>
      <c r="S5" s="44" t="s">
        <v>49</v>
      </c>
      <c r="T5" s="71" t="s">
        <v>49</v>
      </c>
    </row>
    <row r="6" spans="1:20" ht="18.75" customHeight="1">
      <c r="A6" s="72"/>
      <c r="B6" s="72"/>
      <c r="C6" s="73">
        <v>2</v>
      </c>
      <c r="D6" s="168">
        <v>7507</v>
      </c>
      <c r="E6" s="168">
        <v>2346</v>
      </c>
      <c r="F6" s="168">
        <v>74250</v>
      </c>
      <c r="G6" s="168">
        <v>5161</v>
      </c>
      <c r="H6" s="168">
        <v>44472</v>
      </c>
      <c r="I6" s="168">
        <v>75</v>
      </c>
      <c r="J6" s="168">
        <v>41</v>
      </c>
      <c r="K6" s="168">
        <v>3697</v>
      </c>
      <c r="L6" s="168">
        <v>947</v>
      </c>
      <c r="M6" s="168">
        <v>2084</v>
      </c>
      <c r="N6" s="168">
        <v>489</v>
      </c>
      <c r="O6" s="168">
        <v>94</v>
      </c>
      <c r="P6" s="168">
        <v>57</v>
      </c>
      <c r="Q6" s="168">
        <v>7</v>
      </c>
      <c r="R6" s="168">
        <v>11</v>
      </c>
      <c r="S6" s="168">
        <v>3</v>
      </c>
      <c r="T6" s="170">
        <v>2</v>
      </c>
    </row>
    <row r="7" spans="1:20" ht="18.75" customHeight="1">
      <c r="A7" s="72"/>
      <c r="B7" s="72"/>
      <c r="C7" s="73">
        <v>3</v>
      </c>
      <c r="D7" s="168">
        <v>26453</v>
      </c>
      <c r="E7" s="168">
        <v>9584</v>
      </c>
      <c r="F7" s="168">
        <v>746750</v>
      </c>
      <c r="G7" s="168">
        <v>16869</v>
      </c>
      <c r="H7" s="168">
        <v>205464</v>
      </c>
      <c r="I7" s="168">
        <v>400</v>
      </c>
      <c r="J7" s="168">
        <v>170</v>
      </c>
      <c r="K7" s="168">
        <v>10628</v>
      </c>
      <c r="L7" s="168">
        <v>2966</v>
      </c>
      <c r="M7" s="168">
        <v>7934</v>
      </c>
      <c r="N7" s="168">
        <v>2653</v>
      </c>
      <c r="O7" s="168">
        <v>937</v>
      </c>
      <c r="P7" s="168">
        <v>578</v>
      </c>
      <c r="Q7" s="168">
        <v>45</v>
      </c>
      <c r="R7" s="168">
        <v>100</v>
      </c>
      <c r="S7" s="168">
        <v>16</v>
      </c>
      <c r="T7" s="170">
        <v>26</v>
      </c>
    </row>
    <row r="8" spans="1:20" ht="18.75" customHeight="1">
      <c r="A8" s="72" t="s">
        <v>91</v>
      </c>
      <c r="B8" s="72"/>
      <c r="C8" s="73">
        <v>4</v>
      </c>
      <c r="D8" s="168">
        <v>8377</v>
      </c>
      <c r="E8" s="168">
        <v>2763</v>
      </c>
      <c r="F8" s="168">
        <v>29287</v>
      </c>
      <c r="G8" s="168">
        <v>5614</v>
      </c>
      <c r="H8" s="168">
        <v>24455</v>
      </c>
      <c r="I8" s="168">
        <v>60</v>
      </c>
      <c r="J8" s="168">
        <v>21</v>
      </c>
      <c r="K8" s="168">
        <v>4233</v>
      </c>
      <c r="L8" s="168">
        <v>1184</v>
      </c>
      <c r="M8" s="168">
        <v>2250</v>
      </c>
      <c r="N8" s="168">
        <v>511</v>
      </c>
      <c r="O8" s="168">
        <v>94</v>
      </c>
      <c r="P8" s="168">
        <v>22</v>
      </c>
      <c r="Q8" s="168">
        <v>2</v>
      </c>
      <c r="R8" s="168">
        <v>0</v>
      </c>
      <c r="S8" s="168">
        <v>0</v>
      </c>
      <c r="T8" s="170">
        <v>0</v>
      </c>
    </row>
    <row r="9" spans="1:20" ht="18.75" customHeight="1">
      <c r="A9" s="74"/>
      <c r="B9" s="72"/>
      <c r="C9" s="73">
        <v>5</v>
      </c>
      <c r="D9" s="168">
        <v>10254</v>
      </c>
      <c r="E9" s="168">
        <v>3546</v>
      </c>
      <c r="F9" s="168">
        <v>43013</v>
      </c>
      <c r="G9" s="168">
        <v>6708</v>
      </c>
      <c r="H9" s="168">
        <v>46375</v>
      </c>
      <c r="I9" s="168">
        <v>86</v>
      </c>
      <c r="J9" s="168">
        <v>36</v>
      </c>
      <c r="K9" s="168">
        <v>4711</v>
      </c>
      <c r="L9" s="168">
        <v>1459</v>
      </c>
      <c r="M9" s="168">
        <v>2824</v>
      </c>
      <c r="N9" s="168">
        <v>965</v>
      </c>
      <c r="O9" s="168">
        <v>142</v>
      </c>
      <c r="P9" s="168">
        <v>28</v>
      </c>
      <c r="Q9" s="168">
        <v>1</v>
      </c>
      <c r="R9" s="168">
        <v>1</v>
      </c>
      <c r="S9" s="168">
        <v>1</v>
      </c>
      <c r="T9" s="170">
        <v>0</v>
      </c>
    </row>
    <row r="10" spans="1:20" ht="18.75" customHeight="1">
      <c r="A10" s="74">
        <v>1</v>
      </c>
      <c r="B10" s="72"/>
      <c r="C10" s="73">
        <v>6</v>
      </c>
      <c r="D10" s="168">
        <v>12087</v>
      </c>
      <c r="E10" s="168">
        <v>4345</v>
      </c>
      <c r="F10" s="168">
        <v>47634</v>
      </c>
      <c r="G10" s="168">
        <v>7742</v>
      </c>
      <c r="H10" s="168">
        <v>49419</v>
      </c>
      <c r="I10" s="168">
        <v>126</v>
      </c>
      <c r="J10" s="168">
        <v>58</v>
      </c>
      <c r="K10" s="168">
        <v>5598</v>
      </c>
      <c r="L10" s="168">
        <v>1639</v>
      </c>
      <c r="M10" s="168">
        <v>3304</v>
      </c>
      <c r="N10" s="168">
        <v>1102</v>
      </c>
      <c r="O10" s="168">
        <v>202</v>
      </c>
      <c r="P10" s="168">
        <v>53</v>
      </c>
      <c r="Q10" s="168">
        <v>4</v>
      </c>
      <c r="R10" s="168">
        <v>1</v>
      </c>
      <c r="S10" s="168">
        <v>0</v>
      </c>
      <c r="T10" s="170">
        <v>0</v>
      </c>
    </row>
    <row r="11" spans="1:20" ht="18.75" customHeight="1">
      <c r="A11" s="72"/>
      <c r="B11" s="72"/>
      <c r="C11" s="73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70"/>
    </row>
    <row r="12" spans="1:20" ht="18.75" customHeight="1">
      <c r="A12" s="72" t="s">
        <v>92</v>
      </c>
      <c r="B12" s="72"/>
      <c r="C12" s="73">
        <v>7</v>
      </c>
      <c r="D12" s="168">
        <v>9069</v>
      </c>
      <c r="E12" s="168">
        <v>3188</v>
      </c>
      <c r="F12" s="168">
        <v>31073</v>
      </c>
      <c r="G12" s="168">
        <v>5881</v>
      </c>
      <c r="H12" s="168">
        <v>28008</v>
      </c>
      <c r="I12" s="168">
        <v>73</v>
      </c>
      <c r="J12" s="168">
        <v>34</v>
      </c>
      <c r="K12" s="168">
        <v>4292</v>
      </c>
      <c r="L12" s="168">
        <v>1303</v>
      </c>
      <c r="M12" s="168">
        <v>2519</v>
      </c>
      <c r="N12" s="168">
        <v>712</v>
      </c>
      <c r="O12" s="168">
        <v>108</v>
      </c>
      <c r="P12" s="168">
        <v>27</v>
      </c>
      <c r="Q12" s="168">
        <v>1</v>
      </c>
      <c r="R12" s="168">
        <v>0</v>
      </c>
      <c r="S12" s="168">
        <v>0</v>
      </c>
      <c r="T12" s="170">
        <v>0</v>
      </c>
    </row>
    <row r="13" spans="1:20" ht="18.75" customHeight="1">
      <c r="A13" s="72"/>
      <c r="B13" s="72"/>
      <c r="C13" s="73">
        <v>8</v>
      </c>
      <c r="D13" s="168">
        <v>10681</v>
      </c>
      <c r="E13" s="168">
        <v>3589</v>
      </c>
      <c r="F13" s="168">
        <v>36004</v>
      </c>
      <c r="G13" s="168">
        <v>7092</v>
      </c>
      <c r="H13" s="168">
        <v>26298</v>
      </c>
      <c r="I13" s="168">
        <v>128</v>
      </c>
      <c r="J13" s="168">
        <v>52</v>
      </c>
      <c r="K13" s="168">
        <v>5046</v>
      </c>
      <c r="L13" s="168">
        <v>1465</v>
      </c>
      <c r="M13" s="168">
        <v>3065</v>
      </c>
      <c r="N13" s="168">
        <v>779</v>
      </c>
      <c r="O13" s="168">
        <v>120</v>
      </c>
      <c r="P13" s="168">
        <v>25</v>
      </c>
      <c r="Q13" s="168">
        <v>1</v>
      </c>
      <c r="R13" s="168">
        <v>0</v>
      </c>
      <c r="S13" s="168">
        <v>0</v>
      </c>
      <c r="T13" s="170">
        <v>0</v>
      </c>
    </row>
    <row r="14" spans="1:20" ht="18.75" customHeight="1">
      <c r="A14" s="72" t="s">
        <v>93</v>
      </c>
      <c r="B14" s="72"/>
      <c r="C14" s="73">
        <v>9</v>
      </c>
      <c r="D14" s="168">
        <v>13375</v>
      </c>
      <c r="E14" s="168">
        <v>4620</v>
      </c>
      <c r="F14" s="168">
        <v>55748</v>
      </c>
      <c r="G14" s="168">
        <v>8755</v>
      </c>
      <c r="H14" s="168">
        <v>34029</v>
      </c>
      <c r="I14" s="168">
        <v>148</v>
      </c>
      <c r="J14" s="168">
        <v>60</v>
      </c>
      <c r="K14" s="168">
        <v>5970</v>
      </c>
      <c r="L14" s="168">
        <v>1745</v>
      </c>
      <c r="M14" s="168">
        <v>4150</v>
      </c>
      <c r="N14" s="168">
        <v>1022</v>
      </c>
      <c r="O14" s="168">
        <v>226</v>
      </c>
      <c r="P14" s="168">
        <v>48</v>
      </c>
      <c r="Q14" s="168">
        <v>3</v>
      </c>
      <c r="R14" s="168">
        <v>1</v>
      </c>
      <c r="S14" s="168">
        <v>2</v>
      </c>
      <c r="T14" s="170">
        <v>0</v>
      </c>
    </row>
    <row r="15" spans="1:20" ht="18.75" customHeight="1">
      <c r="A15" s="72"/>
      <c r="B15" s="72"/>
      <c r="C15" s="73">
        <v>10</v>
      </c>
      <c r="D15" s="168">
        <v>5040</v>
      </c>
      <c r="E15" s="168">
        <v>1720</v>
      </c>
      <c r="F15" s="168">
        <v>18322</v>
      </c>
      <c r="G15" s="168">
        <v>3320</v>
      </c>
      <c r="H15" s="168">
        <v>13016</v>
      </c>
      <c r="I15" s="168">
        <v>56</v>
      </c>
      <c r="J15" s="168">
        <v>26</v>
      </c>
      <c r="K15" s="168">
        <v>2561</v>
      </c>
      <c r="L15" s="168">
        <v>643</v>
      </c>
      <c r="M15" s="168">
        <v>1334</v>
      </c>
      <c r="N15" s="168">
        <v>331</v>
      </c>
      <c r="O15" s="168">
        <v>76</v>
      </c>
      <c r="P15" s="168">
        <v>12</v>
      </c>
      <c r="Q15" s="168">
        <v>1</v>
      </c>
      <c r="R15" s="168">
        <v>0</v>
      </c>
      <c r="S15" s="168">
        <v>0</v>
      </c>
      <c r="T15" s="170">
        <v>0</v>
      </c>
    </row>
    <row r="16" spans="1:20" ht="18.75" customHeight="1">
      <c r="A16" s="72" t="s">
        <v>94</v>
      </c>
      <c r="B16" s="72"/>
      <c r="C16" s="73">
        <v>11</v>
      </c>
      <c r="D16" s="168">
        <v>3083</v>
      </c>
      <c r="E16" s="168">
        <v>1010</v>
      </c>
      <c r="F16" s="168">
        <v>15363</v>
      </c>
      <c r="G16" s="168">
        <v>2073</v>
      </c>
      <c r="H16" s="168">
        <v>12521</v>
      </c>
      <c r="I16" s="168">
        <v>41</v>
      </c>
      <c r="J16" s="168">
        <v>16</v>
      </c>
      <c r="K16" s="168">
        <v>1582</v>
      </c>
      <c r="L16" s="168">
        <v>349</v>
      </c>
      <c r="M16" s="168">
        <v>790</v>
      </c>
      <c r="N16" s="168">
        <v>241</v>
      </c>
      <c r="O16" s="168">
        <v>41</v>
      </c>
      <c r="P16" s="168">
        <v>21</v>
      </c>
      <c r="Q16" s="168">
        <v>0</v>
      </c>
      <c r="R16" s="168">
        <v>2</v>
      </c>
      <c r="S16" s="168">
        <v>0</v>
      </c>
      <c r="T16" s="170">
        <v>0</v>
      </c>
    </row>
    <row r="17" spans="1:20" ht="18.75" customHeight="1">
      <c r="A17" s="72"/>
      <c r="B17" s="72"/>
      <c r="C17" s="73">
        <v>12</v>
      </c>
      <c r="D17" s="168">
        <v>11826</v>
      </c>
      <c r="E17" s="168">
        <v>4119</v>
      </c>
      <c r="F17" s="168">
        <v>190059</v>
      </c>
      <c r="G17" s="168">
        <v>7707</v>
      </c>
      <c r="H17" s="168">
        <v>55954</v>
      </c>
      <c r="I17" s="168">
        <v>197</v>
      </c>
      <c r="J17" s="168">
        <v>73</v>
      </c>
      <c r="K17" s="168">
        <v>5729</v>
      </c>
      <c r="L17" s="168">
        <v>1502</v>
      </c>
      <c r="M17" s="168">
        <v>3087</v>
      </c>
      <c r="N17" s="168">
        <v>903</v>
      </c>
      <c r="O17" s="168">
        <v>212</v>
      </c>
      <c r="P17" s="168">
        <v>99</v>
      </c>
      <c r="Q17" s="168">
        <v>8</v>
      </c>
      <c r="R17" s="168">
        <v>13</v>
      </c>
      <c r="S17" s="168">
        <v>0</v>
      </c>
      <c r="T17" s="170">
        <v>3</v>
      </c>
    </row>
    <row r="18" spans="1:20" ht="18.75" customHeight="1">
      <c r="A18" s="72"/>
      <c r="B18" s="72"/>
      <c r="C18" s="73">
        <v>1</v>
      </c>
      <c r="D18" s="168">
        <v>4114</v>
      </c>
      <c r="E18" s="168">
        <v>1384</v>
      </c>
      <c r="F18" s="168">
        <v>20090</v>
      </c>
      <c r="G18" s="168">
        <v>2730</v>
      </c>
      <c r="H18" s="168">
        <v>13555</v>
      </c>
      <c r="I18" s="168">
        <v>74</v>
      </c>
      <c r="J18" s="168">
        <v>30</v>
      </c>
      <c r="K18" s="168">
        <v>1809</v>
      </c>
      <c r="L18" s="168">
        <v>453</v>
      </c>
      <c r="M18" s="168">
        <v>1303</v>
      </c>
      <c r="N18" s="168">
        <v>338</v>
      </c>
      <c r="O18" s="168">
        <v>71</v>
      </c>
      <c r="P18" s="168">
        <v>29</v>
      </c>
      <c r="Q18" s="168">
        <v>2</v>
      </c>
      <c r="R18" s="168">
        <v>3</v>
      </c>
      <c r="S18" s="168">
        <v>1</v>
      </c>
      <c r="T18" s="170">
        <v>1</v>
      </c>
    </row>
    <row r="19" spans="1:20" ht="18.75" customHeight="1">
      <c r="A19" s="72"/>
      <c r="B19" s="72"/>
      <c r="C19" s="30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70"/>
    </row>
    <row r="20" spans="1:20" ht="18.75" customHeight="1">
      <c r="A20" s="72"/>
      <c r="B20" s="72"/>
      <c r="C20" s="75" t="s">
        <v>95</v>
      </c>
      <c r="D20" s="168">
        <f>SUM(D6:D18)</f>
        <v>121866</v>
      </c>
      <c r="E20" s="168">
        <f aca="true" t="shared" si="0" ref="E20:T20">SUM(E6:E18)</f>
        <v>42214</v>
      </c>
      <c r="F20" s="168">
        <f t="shared" si="0"/>
        <v>1307593</v>
      </c>
      <c r="G20" s="168">
        <f t="shared" si="0"/>
        <v>79652</v>
      </c>
      <c r="H20" s="168">
        <v>553564</v>
      </c>
      <c r="I20" s="168">
        <f t="shared" si="0"/>
        <v>1464</v>
      </c>
      <c r="J20" s="168">
        <f t="shared" si="0"/>
        <v>617</v>
      </c>
      <c r="K20" s="168">
        <f t="shared" si="0"/>
        <v>55856</v>
      </c>
      <c r="L20" s="168">
        <f t="shared" si="0"/>
        <v>15655</v>
      </c>
      <c r="M20" s="168">
        <f t="shared" si="0"/>
        <v>34644</v>
      </c>
      <c r="N20" s="168">
        <f t="shared" si="0"/>
        <v>10046</v>
      </c>
      <c r="O20" s="168">
        <f t="shared" si="0"/>
        <v>2323</v>
      </c>
      <c r="P20" s="168">
        <f t="shared" si="0"/>
        <v>999</v>
      </c>
      <c r="Q20" s="168">
        <f t="shared" si="0"/>
        <v>75</v>
      </c>
      <c r="R20" s="168">
        <f t="shared" si="0"/>
        <v>132</v>
      </c>
      <c r="S20" s="168">
        <f t="shared" si="0"/>
        <v>23</v>
      </c>
      <c r="T20" s="170">
        <f t="shared" si="0"/>
        <v>32</v>
      </c>
    </row>
    <row r="21" spans="1:20" ht="18.75" customHeight="1">
      <c r="A21" s="72"/>
      <c r="B21" s="72"/>
      <c r="C21" s="30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70"/>
    </row>
    <row r="22" spans="1:20" ht="18.75" customHeight="1">
      <c r="A22" s="72"/>
      <c r="B22" s="72"/>
      <c r="C22" s="30" t="s">
        <v>309</v>
      </c>
      <c r="D22" s="168">
        <v>120</v>
      </c>
      <c r="E22" s="168">
        <v>47</v>
      </c>
      <c r="F22" s="168">
        <v>427</v>
      </c>
      <c r="G22" s="168">
        <v>194</v>
      </c>
      <c r="H22" s="168">
        <v>2314</v>
      </c>
      <c r="I22" s="168">
        <v>1</v>
      </c>
      <c r="J22" s="168">
        <v>0</v>
      </c>
      <c r="K22" s="168">
        <v>53</v>
      </c>
      <c r="L22" s="168">
        <v>17</v>
      </c>
      <c r="M22" s="168">
        <v>39</v>
      </c>
      <c r="N22" s="168">
        <v>7</v>
      </c>
      <c r="O22" s="168">
        <v>1</v>
      </c>
      <c r="P22" s="168">
        <v>2</v>
      </c>
      <c r="Q22" s="168">
        <v>0</v>
      </c>
      <c r="R22" s="168">
        <v>0</v>
      </c>
      <c r="S22" s="168">
        <v>0</v>
      </c>
      <c r="T22" s="170">
        <v>0</v>
      </c>
    </row>
    <row r="23" spans="1:20" ht="18.75" customHeight="1">
      <c r="A23" s="72"/>
      <c r="B23" s="72"/>
      <c r="C23" s="30" t="s">
        <v>310</v>
      </c>
      <c r="D23" s="168">
        <v>194</v>
      </c>
      <c r="E23" s="168">
        <v>104</v>
      </c>
      <c r="F23" s="168">
        <v>1261</v>
      </c>
      <c r="G23" s="168">
        <v>284</v>
      </c>
      <c r="H23" s="168">
        <v>32559</v>
      </c>
      <c r="I23" s="168">
        <v>2</v>
      </c>
      <c r="J23" s="168">
        <v>3</v>
      </c>
      <c r="K23" s="168">
        <v>68</v>
      </c>
      <c r="L23" s="168">
        <v>28</v>
      </c>
      <c r="M23" s="168">
        <v>57</v>
      </c>
      <c r="N23" s="168">
        <v>27</v>
      </c>
      <c r="O23" s="168">
        <v>5</v>
      </c>
      <c r="P23" s="168">
        <v>3</v>
      </c>
      <c r="Q23" s="168">
        <v>0</v>
      </c>
      <c r="R23" s="168">
        <v>0</v>
      </c>
      <c r="S23" s="168">
        <v>0</v>
      </c>
      <c r="T23" s="170">
        <v>1</v>
      </c>
    </row>
    <row r="24" spans="1:20" ht="18.75" customHeight="1">
      <c r="A24" s="72" t="s">
        <v>91</v>
      </c>
      <c r="B24" s="72"/>
      <c r="C24" s="30" t="s">
        <v>311</v>
      </c>
      <c r="D24" s="168">
        <v>190</v>
      </c>
      <c r="E24" s="168">
        <v>47</v>
      </c>
      <c r="F24" s="168">
        <v>382</v>
      </c>
      <c r="G24" s="168">
        <v>334</v>
      </c>
      <c r="H24" s="168">
        <v>3994</v>
      </c>
      <c r="I24" s="168">
        <v>7</v>
      </c>
      <c r="J24" s="168">
        <v>1</v>
      </c>
      <c r="K24" s="168">
        <v>77</v>
      </c>
      <c r="L24" s="168">
        <v>15</v>
      </c>
      <c r="M24" s="168">
        <v>57</v>
      </c>
      <c r="N24" s="168">
        <v>22</v>
      </c>
      <c r="O24" s="168">
        <v>6</v>
      </c>
      <c r="P24" s="168">
        <v>5</v>
      </c>
      <c r="Q24" s="168">
        <v>0</v>
      </c>
      <c r="R24" s="168">
        <v>0</v>
      </c>
      <c r="S24" s="168">
        <v>0</v>
      </c>
      <c r="T24" s="170">
        <v>0</v>
      </c>
    </row>
    <row r="25" spans="1:20" ht="18.75" customHeight="1">
      <c r="A25" s="74">
        <v>2</v>
      </c>
      <c r="B25" s="72"/>
      <c r="C25" s="30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70"/>
    </row>
    <row r="26" spans="1:20" ht="18.75" customHeight="1">
      <c r="A26" s="72" t="s">
        <v>92</v>
      </c>
      <c r="B26" s="72"/>
      <c r="C26" s="30" t="s">
        <v>312</v>
      </c>
      <c r="D26" s="168">
        <v>188</v>
      </c>
      <c r="E26" s="168">
        <v>52</v>
      </c>
      <c r="F26" s="168">
        <v>158</v>
      </c>
      <c r="G26" s="168">
        <v>327</v>
      </c>
      <c r="H26" s="168">
        <v>5363</v>
      </c>
      <c r="I26" s="168">
        <v>4</v>
      </c>
      <c r="J26" s="168">
        <v>0</v>
      </c>
      <c r="K26" s="168">
        <v>80</v>
      </c>
      <c r="L26" s="168">
        <v>17</v>
      </c>
      <c r="M26" s="168">
        <v>56</v>
      </c>
      <c r="N26" s="168">
        <v>18</v>
      </c>
      <c r="O26" s="168">
        <v>8</v>
      </c>
      <c r="P26" s="168">
        <v>5</v>
      </c>
      <c r="Q26" s="168">
        <v>0</v>
      </c>
      <c r="R26" s="177">
        <v>0</v>
      </c>
      <c r="S26" s="168">
        <v>0</v>
      </c>
      <c r="T26" s="170">
        <v>0</v>
      </c>
    </row>
    <row r="27" spans="1:20" ht="18.75" customHeight="1">
      <c r="A27" s="72" t="s">
        <v>93</v>
      </c>
      <c r="B27" s="72"/>
      <c r="C27" s="30" t="s">
        <v>313</v>
      </c>
      <c r="D27" s="168">
        <v>316</v>
      </c>
      <c r="E27" s="168">
        <v>127</v>
      </c>
      <c r="F27" s="168">
        <v>3660</v>
      </c>
      <c r="G27" s="168">
        <v>507</v>
      </c>
      <c r="H27" s="168">
        <v>73590</v>
      </c>
      <c r="I27" s="168">
        <v>9</v>
      </c>
      <c r="J27" s="168">
        <v>3</v>
      </c>
      <c r="K27" s="168">
        <v>117</v>
      </c>
      <c r="L27" s="168">
        <v>34</v>
      </c>
      <c r="M27" s="168">
        <v>92</v>
      </c>
      <c r="N27" s="168">
        <v>33</v>
      </c>
      <c r="O27" s="168">
        <v>12</v>
      </c>
      <c r="P27" s="168">
        <v>11</v>
      </c>
      <c r="Q27" s="168">
        <v>0</v>
      </c>
      <c r="R27" s="177">
        <v>5</v>
      </c>
      <c r="S27" s="168">
        <v>0</v>
      </c>
      <c r="T27" s="176" t="s">
        <v>338</v>
      </c>
    </row>
    <row r="28" spans="1:20" ht="18.75" customHeight="1">
      <c r="A28" s="72" t="s">
        <v>94</v>
      </c>
      <c r="B28" s="72"/>
      <c r="C28" s="30" t="s">
        <v>314</v>
      </c>
      <c r="D28" s="168">
        <v>249</v>
      </c>
      <c r="E28" s="168">
        <v>64</v>
      </c>
      <c r="F28" s="168">
        <v>533</v>
      </c>
      <c r="G28" s="168">
        <v>435</v>
      </c>
      <c r="H28" s="168">
        <v>41488</v>
      </c>
      <c r="I28" s="168">
        <v>4</v>
      </c>
      <c r="J28" s="168">
        <v>1</v>
      </c>
      <c r="K28" s="168">
        <v>93</v>
      </c>
      <c r="L28" s="168">
        <v>24</v>
      </c>
      <c r="M28" s="168">
        <v>72</v>
      </c>
      <c r="N28" s="168">
        <v>39</v>
      </c>
      <c r="O28" s="168">
        <v>11</v>
      </c>
      <c r="P28" s="168">
        <v>2</v>
      </c>
      <c r="Q28" s="168">
        <v>0</v>
      </c>
      <c r="R28" s="168">
        <v>3</v>
      </c>
      <c r="S28" s="168">
        <v>0</v>
      </c>
      <c r="T28" s="176" t="s">
        <v>338</v>
      </c>
    </row>
    <row r="29" spans="1:20" ht="18.75" customHeight="1">
      <c r="A29" s="72"/>
      <c r="B29" s="72"/>
      <c r="C29" s="30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70"/>
    </row>
    <row r="30" spans="1:20" ht="18.75" customHeight="1">
      <c r="A30" s="72"/>
      <c r="B30" s="72"/>
      <c r="C30" s="75" t="s">
        <v>95</v>
      </c>
      <c r="D30" s="168">
        <f>SUM(D22:D28)</f>
        <v>1257</v>
      </c>
      <c r="E30" s="168">
        <f>SUM(E22:E28)</f>
        <v>441</v>
      </c>
      <c r="F30" s="168">
        <f>SUM(F22:F28)</f>
        <v>6421</v>
      </c>
      <c r="G30" s="168">
        <f aca="true" t="shared" si="1" ref="G30:T30">SUM(G22:G28)</f>
        <v>2081</v>
      </c>
      <c r="H30" s="168">
        <f t="shared" si="1"/>
        <v>159308</v>
      </c>
      <c r="I30" s="168">
        <f t="shared" si="1"/>
        <v>27</v>
      </c>
      <c r="J30" s="168">
        <f t="shared" si="1"/>
        <v>8</v>
      </c>
      <c r="K30" s="168">
        <f>SUM(K22:K28)</f>
        <v>488</v>
      </c>
      <c r="L30" s="168">
        <f>SUM(L22:L28)</f>
        <v>135</v>
      </c>
      <c r="M30" s="168">
        <f t="shared" si="1"/>
        <v>373</v>
      </c>
      <c r="N30" s="168">
        <f t="shared" si="1"/>
        <v>146</v>
      </c>
      <c r="O30" s="168">
        <f t="shared" si="1"/>
        <v>43</v>
      </c>
      <c r="P30" s="168">
        <f t="shared" si="1"/>
        <v>28</v>
      </c>
      <c r="Q30" s="168">
        <f t="shared" si="1"/>
        <v>0</v>
      </c>
      <c r="R30" s="168">
        <f t="shared" si="1"/>
        <v>8</v>
      </c>
      <c r="S30" s="168">
        <f t="shared" si="1"/>
        <v>0</v>
      </c>
      <c r="T30" s="170">
        <f t="shared" si="1"/>
        <v>1</v>
      </c>
    </row>
    <row r="31" spans="1:20" ht="18.75" customHeight="1">
      <c r="A31" s="72"/>
      <c r="B31" s="72"/>
      <c r="C31" s="30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70"/>
    </row>
    <row r="32" spans="1:20" ht="18.75" customHeight="1">
      <c r="A32" s="76"/>
      <c r="B32" s="76"/>
      <c r="C32" s="77" t="s">
        <v>23</v>
      </c>
      <c r="D32" s="169">
        <f>+D20+D30</f>
        <v>123123</v>
      </c>
      <c r="E32" s="169">
        <f aca="true" t="shared" si="2" ref="E32:T32">+E20+E30</f>
        <v>42655</v>
      </c>
      <c r="F32" s="169">
        <v>1314013</v>
      </c>
      <c r="G32" s="169">
        <f t="shared" si="2"/>
        <v>81733</v>
      </c>
      <c r="H32" s="169">
        <f t="shared" si="2"/>
        <v>712872</v>
      </c>
      <c r="I32" s="169">
        <f t="shared" si="2"/>
        <v>1491</v>
      </c>
      <c r="J32" s="169">
        <f t="shared" si="2"/>
        <v>625</v>
      </c>
      <c r="K32" s="169">
        <f t="shared" si="2"/>
        <v>56344</v>
      </c>
      <c r="L32" s="169">
        <f t="shared" si="2"/>
        <v>15790</v>
      </c>
      <c r="M32" s="169">
        <f t="shared" si="2"/>
        <v>35017</v>
      </c>
      <c r="N32" s="169">
        <f t="shared" si="2"/>
        <v>10192</v>
      </c>
      <c r="O32" s="169">
        <f t="shared" si="2"/>
        <v>2366</v>
      </c>
      <c r="P32" s="169">
        <f t="shared" si="2"/>
        <v>1027</v>
      </c>
      <c r="Q32" s="169">
        <f t="shared" si="2"/>
        <v>75</v>
      </c>
      <c r="R32" s="169">
        <f t="shared" si="2"/>
        <v>140</v>
      </c>
      <c r="S32" s="169">
        <f t="shared" si="2"/>
        <v>23</v>
      </c>
      <c r="T32" s="171">
        <f t="shared" si="2"/>
        <v>33</v>
      </c>
    </row>
    <row r="33" spans="1:20" ht="13.5">
      <c r="A33" s="229" t="s">
        <v>341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"/>
      <c r="S33" s="2"/>
      <c r="T33" s="2"/>
    </row>
    <row r="34" spans="1:20" ht="13.5">
      <c r="A34" s="229" t="s">
        <v>340</v>
      </c>
      <c r="B34" s="229"/>
      <c r="C34" s="229"/>
      <c r="D34" s="229"/>
      <c r="E34" s="229"/>
      <c r="F34" s="229"/>
      <c r="G34" s="229"/>
      <c r="H34" s="22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5">
      <c r="A35" s="229" t="s">
        <v>308</v>
      </c>
      <c r="B35" s="229"/>
      <c r="C35" s="229"/>
      <c r="D35" s="229"/>
      <c r="E35" s="229"/>
      <c r="F35" s="229"/>
      <c r="G35" s="229"/>
      <c r="H35" s="229"/>
      <c r="I35" s="22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mergeCells count="25">
    <mergeCell ref="A33:Q33"/>
    <mergeCell ref="A34:H34"/>
    <mergeCell ref="A35:I35"/>
    <mergeCell ref="Q3:Q4"/>
    <mergeCell ref="R3:R4"/>
    <mergeCell ref="S3:S4"/>
    <mergeCell ref="T3:T4"/>
    <mergeCell ref="M3:M4"/>
    <mergeCell ref="N3:N4"/>
    <mergeCell ref="O3:O4"/>
    <mergeCell ref="P3:P4"/>
    <mergeCell ref="G2:H2"/>
    <mergeCell ref="I2:T2"/>
    <mergeCell ref="E3:E4"/>
    <mergeCell ref="F3:F4"/>
    <mergeCell ref="G3:G4"/>
    <mergeCell ref="H3:H4"/>
    <mergeCell ref="I3:I4"/>
    <mergeCell ref="J3:J4"/>
    <mergeCell ref="K3:K4"/>
    <mergeCell ref="L3:L4"/>
    <mergeCell ref="A1:F1"/>
    <mergeCell ref="A2:C4"/>
    <mergeCell ref="D2:D4"/>
    <mergeCell ref="E2:F2"/>
  </mergeCells>
  <printOptions/>
  <pageMargins left="0.75" right="0.29" top="1" bottom="0.67" header="0.512" footer="0.512"/>
  <pageSetup horizontalDpi="300" verticalDpi="300" orientation="landscape" paperSize="9" scale="78" r:id="rId2"/>
  <headerFooter alignWithMargins="0">
    <oddHeader>&amp;L&amp;"ＭＳ Ｐゴシック,太字"&amp;14法　人　税
&amp;"ＭＳ Ｐゴシック,標準"&amp;12　4-2　法人数&amp;"ＭＳ Ｐゴシック,太字"&amp;14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15"/>
  <sheetViews>
    <sheetView showGridLines="0" zoomScale="65" zoomScaleNormal="65" zoomScaleSheetLayoutView="75" workbookViewId="0" topLeftCell="A1">
      <pane xSplit="4" ySplit="5" topLeftCell="E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12" sqref="W12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21.625" style="0" customWidth="1"/>
    <col min="4" max="4" width="2.375" style="0" customWidth="1"/>
    <col min="5" max="6" width="10.75390625" style="0" customWidth="1"/>
    <col min="7" max="7" width="12.625" style="0" customWidth="1"/>
    <col min="8" max="21" width="10.75390625" style="0" customWidth="1"/>
    <col min="22" max="22" width="2.875" style="0" customWidth="1"/>
  </cols>
  <sheetData>
    <row r="1" spans="1:21" ht="14.25" thickBot="1">
      <c r="A1" s="162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thickTop="1">
      <c r="A2" s="220" t="s">
        <v>1</v>
      </c>
      <c r="B2" s="234"/>
      <c r="C2" s="222"/>
      <c r="D2" s="134"/>
      <c r="E2" s="234" t="s">
        <v>2</v>
      </c>
      <c r="F2" s="208" t="s">
        <v>315</v>
      </c>
      <c r="G2" s="208"/>
      <c r="H2" s="208" t="s">
        <v>316</v>
      </c>
      <c r="I2" s="208"/>
      <c r="J2" s="208" t="s">
        <v>202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40"/>
    </row>
    <row r="3" spans="1:21" ht="13.5">
      <c r="A3" s="235"/>
      <c r="B3" s="236"/>
      <c r="C3" s="237"/>
      <c r="D3" s="146"/>
      <c r="E3" s="236"/>
      <c r="F3" s="147" t="s">
        <v>203</v>
      </c>
      <c r="G3" s="241" t="s">
        <v>204</v>
      </c>
      <c r="H3" s="147" t="s">
        <v>203</v>
      </c>
      <c r="I3" s="241" t="s">
        <v>205</v>
      </c>
      <c r="J3" s="147" t="s">
        <v>206</v>
      </c>
      <c r="K3" s="147" t="s">
        <v>206</v>
      </c>
      <c r="L3" s="147" t="s">
        <v>207</v>
      </c>
      <c r="M3" s="147" t="s">
        <v>208</v>
      </c>
      <c r="N3" s="147" t="s">
        <v>318</v>
      </c>
      <c r="O3" s="147" t="s">
        <v>319</v>
      </c>
      <c r="P3" s="147" t="s">
        <v>320</v>
      </c>
      <c r="Q3" s="147" t="s">
        <v>209</v>
      </c>
      <c r="R3" s="147" t="s">
        <v>210</v>
      </c>
      <c r="S3" s="147" t="s">
        <v>211</v>
      </c>
      <c r="T3" s="147" t="s">
        <v>212</v>
      </c>
      <c r="U3" s="148" t="s">
        <v>213</v>
      </c>
    </row>
    <row r="4" spans="1:21" ht="13.5">
      <c r="A4" s="221"/>
      <c r="B4" s="238"/>
      <c r="C4" s="223"/>
      <c r="D4" s="136"/>
      <c r="E4" s="238"/>
      <c r="F4" s="137" t="s">
        <v>214</v>
      </c>
      <c r="G4" s="238"/>
      <c r="H4" s="137" t="s">
        <v>214</v>
      </c>
      <c r="I4" s="238"/>
      <c r="J4" s="137" t="s">
        <v>33</v>
      </c>
      <c r="K4" s="137" t="s">
        <v>34</v>
      </c>
      <c r="L4" s="137" t="s">
        <v>34</v>
      </c>
      <c r="M4" s="137" t="s">
        <v>34</v>
      </c>
      <c r="N4" s="137" t="s">
        <v>34</v>
      </c>
      <c r="O4" s="137" t="s">
        <v>34</v>
      </c>
      <c r="P4" s="137" t="s">
        <v>34</v>
      </c>
      <c r="Q4" s="137" t="s">
        <v>34</v>
      </c>
      <c r="R4" s="137" t="s">
        <v>34</v>
      </c>
      <c r="S4" s="137" t="s">
        <v>34</v>
      </c>
      <c r="T4" s="137" t="s">
        <v>34</v>
      </c>
      <c r="U4" s="138" t="s">
        <v>34</v>
      </c>
    </row>
    <row r="5" spans="1:21" s="49" customFormat="1" ht="18" customHeight="1">
      <c r="A5" s="45"/>
      <c r="B5" s="45"/>
      <c r="C5" s="45"/>
      <c r="D5" s="85"/>
      <c r="E5" s="43" t="s">
        <v>8</v>
      </c>
      <c r="F5" s="43"/>
      <c r="G5" s="43" t="s">
        <v>215</v>
      </c>
      <c r="H5" s="43"/>
      <c r="I5" s="43" t="s">
        <v>215</v>
      </c>
      <c r="J5" s="43" t="s">
        <v>8</v>
      </c>
      <c r="K5" s="43" t="s">
        <v>8</v>
      </c>
      <c r="L5" s="43" t="s">
        <v>8</v>
      </c>
      <c r="M5" s="43" t="s">
        <v>8</v>
      </c>
      <c r="N5" s="43" t="s">
        <v>8</v>
      </c>
      <c r="O5" s="43" t="s">
        <v>8</v>
      </c>
      <c r="P5" s="43" t="s">
        <v>8</v>
      </c>
      <c r="Q5" s="43" t="s">
        <v>8</v>
      </c>
      <c r="R5" s="43" t="s">
        <v>8</v>
      </c>
      <c r="S5" s="43" t="s">
        <v>8</v>
      </c>
      <c r="T5" s="43" t="s">
        <v>8</v>
      </c>
      <c r="U5" s="84" t="s">
        <v>8</v>
      </c>
    </row>
    <row r="6" spans="1:23" ht="13.5">
      <c r="A6" s="232" t="s">
        <v>321</v>
      </c>
      <c r="B6" s="239"/>
      <c r="C6" s="78" t="s">
        <v>216</v>
      </c>
      <c r="D6" s="54"/>
      <c r="E6" s="7">
        <v>2537</v>
      </c>
      <c r="F6" s="7">
        <v>842</v>
      </c>
      <c r="G6" s="7">
        <v>33129</v>
      </c>
      <c r="H6" s="7">
        <v>1717</v>
      </c>
      <c r="I6" s="7">
        <v>9658</v>
      </c>
      <c r="J6" s="7">
        <v>50</v>
      </c>
      <c r="K6" s="7">
        <v>29</v>
      </c>
      <c r="L6" s="7">
        <v>1020</v>
      </c>
      <c r="M6" s="7">
        <v>312</v>
      </c>
      <c r="N6" s="7">
        <v>780</v>
      </c>
      <c r="O6" s="7">
        <v>229</v>
      </c>
      <c r="P6" s="7">
        <v>77</v>
      </c>
      <c r="Q6" s="7">
        <v>30</v>
      </c>
      <c r="R6" s="7">
        <v>3</v>
      </c>
      <c r="S6" s="7">
        <v>6</v>
      </c>
      <c r="T6" s="7">
        <v>0</v>
      </c>
      <c r="U6" s="8">
        <v>1</v>
      </c>
      <c r="W6" s="166"/>
    </row>
    <row r="7" spans="1:23" ht="13.5">
      <c r="A7" s="232"/>
      <c r="B7" s="239"/>
      <c r="C7" s="78" t="s">
        <v>217</v>
      </c>
      <c r="D7" s="54"/>
      <c r="E7" s="7">
        <v>6</v>
      </c>
      <c r="F7" s="7">
        <v>1</v>
      </c>
      <c r="G7" s="7">
        <v>198</v>
      </c>
      <c r="H7" s="7">
        <v>5</v>
      </c>
      <c r="I7" s="7">
        <v>7</v>
      </c>
      <c r="J7" s="7">
        <v>0</v>
      </c>
      <c r="K7" s="7">
        <v>0</v>
      </c>
      <c r="L7" s="7">
        <v>1</v>
      </c>
      <c r="M7" s="7">
        <v>0</v>
      </c>
      <c r="N7" s="7">
        <v>2</v>
      </c>
      <c r="O7" s="7">
        <v>1</v>
      </c>
      <c r="P7" s="7">
        <v>0</v>
      </c>
      <c r="Q7" s="7">
        <v>2</v>
      </c>
      <c r="R7" s="7">
        <v>0</v>
      </c>
      <c r="S7" s="7">
        <v>0</v>
      </c>
      <c r="T7" s="7">
        <v>0</v>
      </c>
      <c r="U7" s="8">
        <v>0</v>
      </c>
      <c r="W7" s="166"/>
    </row>
    <row r="8" spans="1:23" ht="13.5">
      <c r="A8" s="232"/>
      <c r="B8" s="239"/>
      <c r="C8" s="78" t="s">
        <v>218</v>
      </c>
      <c r="D8" s="54"/>
      <c r="E8" s="7">
        <v>67</v>
      </c>
      <c r="F8" s="7">
        <v>26</v>
      </c>
      <c r="G8" s="7">
        <v>143</v>
      </c>
      <c r="H8" s="7">
        <v>42</v>
      </c>
      <c r="I8" s="7">
        <v>81</v>
      </c>
      <c r="J8" s="7">
        <v>1</v>
      </c>
      <c r="K8" s="7">
        <v>0</v>
      </c>
      <c r="L8" s="7">
        <v>20</v>
      </c>
      <c r="M8" s="7">
        <v>10</v>
      </c>
      <c r="N8" s="7">
        <v>29</v>
      </c>
      <c r="O8" s="7">
        <v>6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8">
        <v>0</v>
      </c>
      <c r="W8" s="166"/>
    </row>
    <row r="9" spans="1:23" ht="13.5">
      <c r="A9" s="232"/>
      <c r="B9" s="239"/>
      <c r="C9" s="78" t="s">
        <v>219</v>
      </c>
      <c r="D9" s="54"/>
      <c r="E9" s="7">
        <v>13</v>
      </c>
      <c r="F9" s="7">
        <v>3</v>
      </c>
      <c r="G9" s="7">
        <v>2</v>
      </c>
      <c r="H9" s="7">
        <v>10</v>
      </c>
      <c r="I9" s="7">
        <v>81</v>
      </c>
      <c r="J9" s="7">
        <v>0</v>
      </c>
      <c r="K9" s="7">
        <v>0</v>
      </c>
      <c r="L9" s="7">
        <v>5</v>
      </c>
      <c r="M9" s="7">
        <v>0</v>
      </c>
      <c r="N9" s="7">
        <v>6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>
        <v>0</v>
      </c>
      <c r="W9" s="166"/>
    </row>
    <row r="10" spans="1:23" ht="13.5">
      <c r="A10" s="232"/>
      <c r="B10" s="239"/>
      <c r="C10" s="78" t="s">
        <v>220</v>
      </c>
      <c r="D10" s="54"/>
      <c r="E10" s="7">
        <v>25</v>
      </c>
      <c r="F10" s="7">
        <v>10</v>
      </c>
      <c r="G10" s="7">
        <v>291</v>
      </c>
      <c r="H10" s="7">
        <v>15</v>
      </c>
      <c r="I10" s="7">
        <v>73</v>
      </c>
      <c r="J10" s="7">
        <v>1</v>
      </c>
      <c r="K10" s="7">
        <v>0</v>
      </c>
      <c r="L10" s="7">
        <v>11</v>
      </c>
      <c r="M10" s="7">
        <v>3</v>
      </c>
      <c r="N10" s="7">
        <v>7</v>
      </c>
      <c r="O10" s="7">
        <v>2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8">
        <v>0</v>
      </c>
      <c r="W10" s="166"/>
    </row>
    <row r="11" spans="1:23" ht="13.5">
      <c r="A11" s="232"/>
      <c r="B11" s="239"/>
      <c r="C11" s="78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W11" s="166"/>
    </row>
    <row r="12" spans="1:23" ht="13.5">
      <c r="A12" s="232"/>
      <c r="B12" s="239"/>
      <c r="C12" s="78" t="s">
        <v>221</v>
      </c>
      <c r="D12" s="54"/>
      <c r="E12" s="7">
        <v>56</v>
      </c>
      <c r="F12" s="7">
        <v>12</v>
      </c>
      <c r="G12" s="7">
        <v>57</v>
      </c>
      <c r="H12" s="7">
        <v>44</v>
      </c>
      <c r="I12" s="7">
        <v>222</v>
      </c>
      <c r="J12" s="7">
        <v>1</v>
      </c>
      <c r="K12" s="7">
        <v>1</v>
      </c>
      <c r="L12" s="7">
        <v>20</v>
      </c>
      <c r="M12" s="7">
        <v>3</v>
      </c>
      <c r="N12" s="7">
        <v>20</v>
      </c>
      <c r="O12" s="7">
        <v>9</v>
      </c>
      <c r="P12" s="7">
        <v>2</v>
      </c>
      <c r="Q12" s="7">
        <v>0</v>
      </c>
      <c r="R12" s="7">
        <v>0</v>
      </c>
      <c r="S12" s="7">
        <v>0</v>
      </c>
      <c r="T12" s="7">
        <v>0</v>
      </c>
      <c r="U12" s="8">
        <v>0</v>
      </c>
      <c r="W12" s="166"/>
    </row>
    <row r="13" spans="1:23" ht="13.5">
      <c r="A13" s="232"/>
      <c r="B13" s="239"/>
      <c r="C13" s="78" t="s">
        <v>222</v>
      </c>
      <c r="D13" s="54"/>
      <c r="E13" s="7">
        <v>644</v>
      </c>
      <c r="F13" s="7">
        <v>160</v>
      </c>
      <c r="G13" s="7">
        <v>1461</v>
      </c>
      <c r="H13" s="7">
        <v>498</v>
      </c>
      <c r="I13" s="7">
        <v>1831</v>
      </c>
      <c r="J13" s="7">
        <v>2</v>
      </c>
      <c r="K13" s="7">
        <v>6</v>
      </c>
      <c r="L13" s="7">
        <v>257</v>
      </c>
      <c r="M13" s="7">
        <v>75</v>
      </c>
      <c r="N13" s="7">
        <v>244</v>
      </c>
      <c r="O13" s="7">
        <v>48</v>
      </c>
      <c r="P13" s="7">
        <v>9</v>
      </c>
      <c r="Q13" s="7">
        <v>3</v>
      </c>
      <c r="R13" s="7">
        <v>0</v>
      </c>
      <c r="S13" s="7">
        <v>0</v>
      </c>
      <c r="T13" s="7">
        <v>0</v>
      </c>
      <c r="U13" s="8">
        <v>0</v>
      </c>
      <c r="W13" s="166"/>
    </row>
    <row r="14" spans="1:23" ht="13.5">
      <c r="A14" s="232"/>
      <c r="B14" s="239"/>
      <c r="C14" s="78" t="s">
        <v>223</v>
      </c>
      <c r="D14" s="54"/>
      <c r="E14" s="7">
        <v>526</v>
      </c>
      <c r="F14" s="7">
        <v>156</v>
      </c>
      <c r="G14" s="7">
        <v>1999</v>
      </c>
      <c r="H14" s="7">
        <v>372</v>
      </c>
      <c r="I14" s="7">
        <v>1283</v>
      </c>
      <c r="J14" s="7">
        <v>7</v>
      </c>
      <c r="K14" s="7">
        <v>8</v>
      </c>
      <c r="L14" s="7">
        <v>202</v>
      </c>
      <c r="M14" s="7">
        <v>87</v>
      </c>
      <c r="N14" s="7">
        <v>175</v>
      </c>
      <c r="O14" s="7">
        <v>38</v>
      </c>
      <c r="P14" s="7">
        <v>8</v>
      </c>
      <c r="Q14" s="7">
        <v>1</v>
      </c>
      <c r="R14" s="7">
        <v>0</v>
      </c>
      <c r="S14" s="7">
        <v>0</v>
      </c>
      <c r="T14" s="7">
        <v>0</v>
      </c>
      <c r="U14" s="8">
        <v>0</v>
      </c>
      <c r="W14" s="166"/>
    </row>
    <row r="15" spans="1:23" ht="13.5">
      <c r="A15" s="232"/>
      <c r="B15" s="239"/>
      <c r="C15" s="78" t="s">
        <v>224</v>
      </c>
      <c r="D15" s="54"/>
      <c r="E15" s="7">
        <v>786</v>
      </c>
      <c r="F15" s="7">
        <v>198</v>
      </c>
      <c r="G15" s="7">
        <v>1773</v>
      </c>
      <c r="H15" s="7">
        <v>597</v>
      </c>
      <c r="I15" s="7">
        <v>2719</v>
      </c>
      <c r="J15" s="7">
        <v>4</v>
      </c>
      <c r="K15" s="7">
        <v>4</v>
      </c>
      <c r="L15" s="7">
        <v>319</v>
      </c>
      <c r="M15" s="7">
        <v>147</v>
      </c>
      <c r="N15" s="7">
        <v>250</v>
      </c>
      <c r="O15" s="7">
        <v>51</v>
      </c>
      <c r="P15" s="7">
        <v>9</v>
      </c>
      <c r="Q15" s="7">
        <v>1</v>
      </c>
      <c r="R15" s="7">
        <v>0</v>
      </c>
      <c r="S15" s="7">
        <v>1</v>
      </c>
      <c r="T15" s="7">
        <v>0</v>
      </c>
      <c r="U15" s="8">
        <v>0</v>
      </c>
      <c r="W15" s="166"/>
    </row>
    <row r="16" spans="1:23" ht="13.5">
      <c r="A16" s="232"/>
      <c r="B16" s="239"/>
      <c r="C16" s="78" t="s">
        <v>225</v>
      </c>
      <c r="D16" s="54"/>
      <c r="E16" s="7">
        <v>163</v>
      </c>
      <c r="F16" s="7">
        <v>81</v>
      </c>
      <c r="G16" s="7">
        <v>3114</v>
      </c>
      <c r="H16" s="7">
        <v>84</v>
      </c>
      <c r="I16" s="7">
        <v>278</v>
      </c>
      <c r="J16" s="7">
        <v>0</v>
      </c>
      <c r="K16" s="7">
        <v>0</v>
      </c>
      <c r="L16" s="7">
        <v>42</v>
      </c>
      <c r="M16" s="7">
        <v>21</v>
      </c>
      <c r="N16" s="7">
        <v>60</v>
      </c>
      <c r="O16" s="7">
        <v>26</v>
      </c>
      <c r="P16" s="7">
        <v>11</v>
      </c>
      <c r="Q16" s="7">
        <v>3</v>
      </c>
      <c r="R16" s="7">
        <v>0</v>
      </c>
      <c r="S16" s="7">
        <v>0</v>
      </c>
      <c r="T16" s="7">
        <v>0</v>
      </c>
      <c r="U16" s="8">
        <v>0</v>
      </c>
      <c r="W16" s="166"/>
    </row>
    <row r="17" spans="1:23" ht="13.5">
      <c r="A17" s="232"/>
      <c r="B17" s="239"/>
      <c r="C17" s="78"/>
      <c r="D17" s="5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W17" s="166"/>
    </row>
    <row r="18" spans="1:23" ht="13.5">
      <c r="A18" s="232"/>
      <c r="B18" s="239"/>
      <c r="C18" s="78" t="s">
        <v>226</v>
      </c>
      <c r="D18" s="54"/>
      <c r="E18" s="7">
        <v>1121</v>
      </c>
      <c r="F18" s="7">
        <v>355</v>
      </c>
      <c r="G18" s="7">
        <v>12010</v>
      </c>
      <c r="H18" s="7">
        <v>778</v>
      </c>
      <c r="I18" s="7">
        <v>2702</v>
      </c>
      <c r="J18" s="7">
        <v>17</v>
      </c>
      <c r="K18" s="7">
        <v>10</v>
      </c>
      <c r="L18" s="7">
        <v>452</v>
      </c>
      <c r="M18" s="7">
        <v>144</v>
      </c>
      <c r="N18" s="7">
        <v>393</v>
      </c>
      <c r="O18" s="7">
        <v>72</v>
      </c>
      <c r="P18" s="7">
        <v>22</v>
      </c>
      <c r="Q18" s="7">
        <v>9</v>
      </c>
      <c r="R18" s="7">
        <v>1</v>
      </c>
      <c r="S18" s="7">
        <v>0</v>
      </c>
      <c r="T18" s="7">
        <v>1</v>
      </c>
      <c r="U18" s="8">
        <v>0</v>
      </c>
      <c r="W18" s="166"/>
    </row>
    <row r="19" spans="1:23" ht="13.5">
      <c r="A19" s="232"/>
      <c r="B19" s="239"/>
      <c r="C19" s="78" t="s">
        <v>227</v>
      </c>
      <c r="D19" s="54"/>
      <c r="E19" s="7">
        <v>319</v>
      </c>
      <c r="F19" s="7">
        <v>141</v>
      </c>
      <c r="G19" s="7">
        <v>25232</v>
      </c>
      <c r="H19" s="7">
        <v>179</v>
      </c>
      <c r="I19" s="7">
        <v>1008</v>
      </c>
      <c r="J19" s="7">
        <v>5</v>
      </c>
      <c r="K19" s="7">
        <v>5</v>
      </c>
      <c r="L19" s="7">
        <v>74</v>
      </c>
      <c r="M19" s="7">
        <v>20</v>
      </c>
      <c r="N19" s="7">
        <v>123</v>
      </c>
      <c r="O19" s="7">
        <v>44</v>
      </c>
      <c r="P19" s="7">
        <v>25</v>
      </c>
      <c r="Q19" s="7">
        <v>21</v>
      </c>
      <c r="R19" s="7">
        <v>0</v>
      </c>
      <c r="S19" s="7">
        <v>1</v>
      </c>
      <c r="T19" s="7">
        <v>1</v>
      </c>
      <c r="U19" s="8">
        <v>0</v>
      </c>
      <c r="W19" s="166"/>
    </row>
    <row r="20" spans="1:23" ht="13.5">
      <c r="A20" s="232"/>
      <c r="B20" s="239"/>
      <c r="C20" s="78" t="s">
        <v>228</v>
      </c>
      <c r="D20" s="54"/>
      <c r="E20" s="7">
        <v>33</v>
      </c>
      <c r="F20" s="7">
        <v>14</v>
      </c>
      <c r="G20" s="7">
        <v>40</v>
      </c>
      <c r="H20" s="7">
        <v>19</v>
      </c>
      <c r="I20" s="7">
        <v>173</v>
      </c>
      <c r="J20" s="7">
        <v>0</v>
      </c>
      <c r="K20" s="7">
        <v>0</v>
      </c>
      <c r="L20" s="7">
        <v>10</v>
      </c>
      <c r="M20" s="7">
        <v>1</v>
      </c>
      <c r="N20" s="7">
        <v>17</v>
      </c>
      <c r="O20" s="7">
        <v>4</v>
      </c>
      <c r="P20" s="7">
        <v>0</v>
      </c>
      <c r="Q20" s="7">
        <v>0</v>
      </c>
      <c r="R20" s="7">
        <v>1</v>
      </c>
      <c r="S20" s="7">
        <v>0</v>
      </c>
      <c r="T20" s="7">
        <v>0</v>
      </c>
      <c r="U20" s="8">
        <v>0</v>
      </c>
      <c r="W20" s="166"/>
    </row>
    <row r="21" spans="1:23" ht="13.5">
      <c r="A21" s="232"/>
      <c r="B21" s="239"/>
      <c r="C21" s="78" t="s">
        <v>229</v>
      </c>
      <c r="D21" s="54"/>
      <c r="E21" s="7">
        <v>7</v>
      </c>
      <c r="F21" s="7">
        <v>3</v>
      </c>
      <c r="G21" s="7">
        <v>5</v>
      </c>
      <c r="H21" s="7">
        <v>4</v>
      </c>
      <c r="I21" s="7">
        <v>95</v>
      </c>
      <c r="J21" s="7">
        <v>0</v>
      </c>
      <c r="K21" s="7">
        <v>0</v>
      </c>
      <c r="L21" s="7">
        <v>2</v>
      </c>
      <c r="M21" s="7">
        <v>0</v>
      </c>
      <c r="N21" s="7">
        <v>5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8">
        <v>0</v>
      </c>
      <c r="W21" s="166"/>
    </row>
    <row r="22" spans="1:23" ht="13.5">
      <c r="A22" s="232"/>
      <c r="B22" s="239"/>
      <c r="C22" s="78" t="s">
        <v>230</v>
      </c>
      <c r="D22" s="54"/>
      <c r="E22" s="7">
        <v>101</v>
      </c>
      <c r="F22" s="7">
        <v>41</v>
      </c>
      <c r="G22" s="7">
        <v>114443</v>
      </c>
      <c r="H22" s="7">
        <v>61</v>
      </c>
      <c r="I22" s="7">
        <v>1052</v>
      </c>
      <c r="J22" s="7">
        <v>1</v>
      </c>
      <c r="K22" s="7">
        <v>0</v>
      </c>
      <c r="L22" s="7">
        <v>36</v>
      </c>
      <c r="M22" s="7">
        <v>13</v>
      </c>
      <c r="N22" s="7">
        <v>28</v>
      </c>
      <c r="O22" s="7">
        <v>12</v>
      </c>
      <c r="P22" s="7">
        <v>4</v>
      </c>
      <c r="Q22" s="7">
        <v>4</v>
      </c>
      <c r="R22" s="7">
        <v>1</v>
      </c>
      <c r="S22" s="7">
        <v>1</v>
      </c>
      <c r="T22" s="7">
        <v>0</v>
      </c>
      <c r="U22" s="8">
        <v>1</v>
      </c>
      <c r="W22" s="166"/>
    </row>
    <row r="23" spans="1:23" ht="13.5">
      <c r="A23" s="232"/>
      <c r="B23" s="239"/>
      <c r="C23" s="78"/>
      <c r="D23" s="5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W23" s="166"/>
    </row>
    <row r="24" spans="1:23" ht="13.5">
      <c r="A24" s="232"/>
      <c r="B24" s="239"/>
      <c r="C24" s="78" t="s">
        <v>231</v>
      </c>
      <c r="D24" s="54"/>
      <c r="E24" s="7">
        <v>21</v>
      </c>
      <c r="F24" s="7">
        <v>7</v>
      </c>
      <c r="G24" s="7">
        <v>51</v>
      </c>
      <c r="H24" s="7">
        <v>14</v>
      </c>
      <c r="I24" s="7">
        <v>33</v>
      </c>
      <c r="J24" s="7">
        <v>1</v>
      </c>
      <c r="K24" s="7">
        <v>0</v>
      </c>
      <c r="L24" s="7">
        <v>6</v>
      </c>
      <c r="M24" s="7">
        <v>4</v>
      </c>
      <c r="N24" s="7">
        <v>8</v>
      </c>
      <c r="O24" s="7">
        <v>1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8">
        <v>0</v>
      </c>
      <c r="W24" s="166"/>
    </row>
    <row r="25" spans="1:23" ht="13.5">
      <c r="A25" s="232"/>
      <c r="B25" s="239"/>
      <c r="C25" s="78" t="s">
        <v>232</v>
      </c>
      <c r="D25" s="54"/>
      <c r="E25" s="7">
        <v>958</v>
      </c>
      <c r="F25" s="7">
        <v>287</v>
      </c>
      <c r="G25" s="7">
        <v>11034</v>
      </c>
      <c r="H25" s="7">
        <v>685</v>
      </c>
      <c r="I25" s="7">
        <v>9213</v>
      </c>
      <c r="J25" s="7">
        <v>3</v>
      </c>
      <c r="K25" s="7">
        <v>7</v>
      </c>
      <c r="L25" s="7">
        <v>291</v>
      </c>
      <c r="M25" s="7">
        <v>147</v>
      </c>
      <c r="N25" s="7">
        <v>317</v>
      </c>
      <c r="O25" s="7">
        <v>129</v>
      </c>
      <c r="P25" s="7">
        <v>45</v>
      </c>
      <c r="Q25" s="7">
        <v>13</v>
      </c>
      <c r="R25" s="7">
        <v>0</v>
      </c>
      <c r="S25" s="7">
        <v>4</v>
      </c>
      <c r="T25" s="7">
        <v>1</v>
      </c>
      <c r="U25" s="8">
        <v>1</v>
      </c>
      <c r="W25" s="166"/>
    </row>
    <row r="26" spans="1:23" ht="13.5">
      <c r="A26" s="232"/>
      <c r="B26" s="239"/>
      <c r="C26" s="78" t="s">
        <v>233</v>
      </c>
      <c r="D26" s="54"/>
      <c r="E26" s="7">
        <v>275</v>
      </c>
      <c r="F26" s="7">
        <v>109</v>
      </c>
      <c r="G26" s="7">
        <v>6149</v>
      </c>
      <c r="H26" s="7">
        <v>169</v>
      </c>
      <c r="I26" s="7">
        <v>761</v>
      </c>
      <c r="J26" s="7">
        <v>1</v>
      </c>
      <c r="K26" s="7">
        <v>0</v>
      </c>
      <c r="L26" s="7">
        <v>102</v>
      </c>
      <c r="M26" s="7">
        <v>28</v>
      </c>
      <c r="N26" s="7">
        <v>97</v>
      </c>
      <c r="O26" s="7">
        <v>26</v>
      </c>
      <c r="P26" s="7">
        <v>9</v>
      </c>
      <c r="Q26" s="7">
        <v>10</v>
      </c>
      <c r="R26" s="7">
        <v>0</v>
      </c>
      <c r="S26" s="7">
        <v>0</v>
      </c>
      <c r="T26" s="7">
        <v>0</v>
      </c>
      <c r="U26" s="8">
        <v>2</v>
      </c>
      <c r="W26" s="166"/>
    </row>
    <row r="27" spans="1:23" ht="13.5">
      <c r="A27" s="232"/>
      <c r="B27" s="239"/>
      <c r="C27" s="78" t="s">
        <v>234</v>
      </c>
      <c r="D27" s="54"/>
      <c r="E27" s="7">
        <v>59</v>
      </c>
      <c r="F27" s="7">
        <v>33</v>
      </c>
      <c r="G27" s="7">
        <v>1240</v>
      </c>
      <c r="H27" s="7">
        <v>26</v>
      </c>
      <c r="I27" s="7">
        <v>171</v>
      </c>
      <c r="J27" s="7">
        <v>0</v>
      </c>
      <c r="K27" s="7">
        <v>0</v>
      </c>
      <c r="L27" s="7">
        <v>13</v>
      </c>
      <c r="M27" s="7">
        <v>7</v>
      </c>
      <c r="N27" s="7">
        <v>20</v>
      </c>
      <c r="O27" s="7">
        <v>12</v>
      </c>
      <c r="P27" s="7">
        <v>1</v>
      </c>
      <c r="Q27" s="7">
        <v>4</v>
      </c>
      <c r="R27" s="7">
        <v>0</v>
      </c>
      <c r="S27" s="7">
        <v>2</v>
      </c>
      <c r="T27" s="7">
        <v>0</v>
      </c>
      <c r="U27" s="8">
        <v>0</v>
      </c>
      <c r="W27" s="166"/>
    </row>
    <row r="28" spans="1:23" ht="13.5">
      <c r="A28" s="232"/>
      <c r="B28" s="239"/>
      <c r="C28" s="78" t="s">
        <v>235</v>
      </c>
      <c r="D28" s="54"/>
      <c r="E28" s="7">
        <v>1209</v>
      </c>
      <c r="F28" s="7">
        <v>445</v>
      </c>
      <c r="G28" s="7">
        <v>17052</v>
      </c>
      <c r="H28" s="7">
        <v>776</v>
      </c>
      <c r="I28" s="7">
        <v>3129</v>
      </c>
      <c r="J28" s="7">
        <v>7</v>
      </c>
      <c r="K28" s="7">
        <v>2</v>
      </c>
      <c r="L28" s="7">
        <v>457</v>
      </c>
      <c r="M28" s="7">
        <v>175</v>
      </c>
      <c r="N28" s="7">
        <v>419</v>
      </c>
      <c r="O28" s="7">
        <v>105</v>
      </c>
      <c r="P28" s="7">
        <v>28</v>
      </c>
      <c r="Q28" s="7">
        <v>15</v>
      </c>
      <c r="R28" s="7">
        <v>0</v>
      </c>
      <c r="S28" s="7">
        <v>1</v>
      </c>
      <c r="T28" s="7">
        <v>0</v>
      </c>
      <c r="U28" s="8">
        <v>0</v>
      </c>
      <c r="W28" s="166"/>
    </row>
    <row r="29" spans="1:23" ht="13.5">
      <c r="A29" s="232"/>
      <c r="B29" s="239"/>
      <c r="C29" s="78"/>
      <c r="D29" s="5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W29" s="166"/>
    </row>
    <row r="30" spans="1:23" ht="13.5">
      <c r="A30" s="232"/>
      <c r="B30" s="239"/>
      <c r="C30" s="78" t="s">
        <v>236</v>
      </c>
      <c r="D30" s="54"/>
      <c r="E30" s="7">
        <v>1288</v>
      </c>
      <c r="F30" s="7">
        <v>510</v>
      </c>
      <c r="G30" s="7">
        <v>12519</v>
      </c>
      <c r="H30" s="7">
        <v>790</v>
      </c>
      <c r="I30" s="7">
        <v>5432</v>
      </c>
      <c r="J30" s="7">
        <v>6</v>
      </c>
      <c r="K30" s="7">
        <v>4</v>
      </c>
      <c r="L30" s="7">
        <v>459</v>
      </c>
      <c r="M30" s="7">
        <v>138</v>
      </c>
      <c r="N30" s="7">
        <v>455</v>
      </c>
      <c r="O30" s="7">
        <v>164</v>
      </c>
      <c r="P30" s="7">
        <v>39</v>
      </c>
      <c r="Q30" s="7">
        <v>19</v>
      </c>
      <c r="R30" s="7">
        <v>1</v>
      </c>
      <c r="S30" s="7">
        <v>3</v>
      </c>
      <c r="T30" s="7">
        <v>0</v>
      </c>
      <c r="U30" s="8">
        <v>0</v>
      </c>
      <c r="W30" s="166"/>
    </row>
    <row r="31" spans="1:23" ht="13.5">
      <c r="A31" s="232"/>
      <c r="B31" s="239"/>
      <c r="C31" s="78" t="s">
        <v>237</v>
      </c>
      <c r="D31" s="54"/>
      <c r="E31" s="7">
        <v>536</v>
      </c>
      <c r="F31" s="7">
        <v>232</v>
      </c>
      <c r="G31" s="7">
        <v>22337</v>
      </c>
      <c r="H31" s="7">
        <v>306</v>
      </c>
      <c r="I31" s="7">
        <v>7034</v>
      </c>
      <c r="J31" s="7">
        <v>2</v>
      </c>
      <c r="K31" s="7">
        <v>0</v>
      </c>
      <c r="L31" s="7">
        <v>165</v>
      </c>
      <c r="M31" s="7">
        <v>49</v>
      </c>
      <c r="N31" s="7">
        <v>196</v>
      </c>
      <c r="O31" s="7">
        <v>67</v>
      </c>
      <c r="P31" s="7">
        <v>24</v>
      </c>
      <c r="Q31" s="7">
        <v>23</v>
      </c>
      <c r="R31" s="7">
        <v>0</v>
      </c>
      <c r="S31" s="7">
        <v>7</v>
      </c>
      <c r="T31" s="7">
        <v>0</v>
      </c>
      <c r="U31" s="8">
        <v>3</v>
      </c>
      <c r="W31" s="166"/>
    </row>
    <row r="32" spans="1:23" ht="13.5">
      <c r="A32" s="232"/>
      <c r="B32" s="239"/>
      <c r="C32" s="78" t="s">
        <v>239</v>
      </c>
      <c r="D32" s="54"/>
      <c r="E32" s="7">
        <v>85</v>
      </c>
      <c r="F32" s="7">
        <v>32</v>
      </c>
      <c r="G32" s="7">
        <v>13437</v>
      </c>
      <c r="H32" s="7">
        <v>53</v>
      </c>
      <c r="I32" s="7">
        <v>256</v>
      </c>
      <c r="J32" s="7">
        <v>0</v>
      </c>
      <c r="K32" s="7">
        <v>0</v>
      </c>
      <c r="L32" s="7">
        <v>26</v>
      </c>
      <c r="M32" s="7">
        <v>4</v>
      </c>
      <c r="N32" s="7">
        <v>37</v>
      </c>
      <c r="O32" s="7">
        <v>10</v>
      </c>
      <c r="P32" s="7">
        <v>3</v>
      </c>
      <c r="Q32" s="7">
        <v>3</v>
      </c>
      <c r="R32" s="7">
        <v>1</v>
      </c>
      <c r="S32" s="7">
        <v>0</v>
      </c>
      <c r="T32" s="7">
        <v>0</v>
      </c>
      <c r="U32" s="8">
        <v>1</v>
      </c>
      <c r="W32" s="166"/>
    </row>
    <row r="33" spans="1:23" ht="13.5">
      <c r="A33" s="232"/>
      <c r="B33" s="239"/>
      <c r="C33" s="78" t="s">
        <v>240</v>
      </c>
      <c r="D33" s="54"/>
      <c r="E33" s="7">
        <v>72</v>
      </c>
      <c r="F33" s="7">
        <v>26</v>
      </c>
      <c r="G33" s="7">
        <v>2621</v>
      </c>
      <c r="H33" s="7">
        <v>47</v>
      </c>
      <c r="I33" s="7">
        <v>219</v>
      </c>
      <c r="J33" s="7">
        <v>1</v>
      </c>
      <c r="K33" s="7">
        <v>0</v>
      </c>
      <c r="L33" s="7">
        <v>22</v>
      </c>
      <c r="M33" s="7">
        <v>6</v>
      </c>
      <c r="N33" s="7">
        <v>31</v>
      </c>
      <c r="O33" s="7">
        <v>7</v>
      </c>
      <c r="P33" s="7">
        <v>4</v>
      </c>
      <c r="Q33" s="7">
        <v>1</v>
      </c>
      <c r="R33" s="7">
        <v>0</v>
      </c>
      <c r="S33" s="7">
        <v>0</v>
      </c>
      <c r="T33" s="7">
        <v>0</v>
      </c>
      <c r="U33" s="8">
        <v>0</v>
      </c>
      <c r="W33" s="166"/>
    </row>
    <row r="34" spans="1:23" ht="13.5">
      <c r="A34" s="232"/>
      <c r="B34" s="239"/>
      <c r="C34" s="78" t="s">
        <v>241</v>
      </c>
      <c r="D34" s="54"/>
      <c r="E34" s="7">
        <v>372</v>
      </c>
      <c r="F34" s="7">
        <v>173</v>
      </c>
      <c r="G34" s="7">
        <v>45800</v>
      </c>
      <c r="H34" s="7">
        <v>202</v>
      </c>
      <c r="I34" s="7">
        <v>2093</v>
      </c>
      <c r="J34" s="7">
        <v>0</v>
      </c>
      <c r="K34" s="7">
        <v>0</v>
      </c>
      <c r="L34" s="7">
        <v>151</v>
      </c>
      <c r="M34" s="7">
        <v>41</v>
      </c>
      <c r="N34" s="7">
        <v>108</v>
      </c>
      <c r="O34" s="7">
        <v>39</v>
      </c>
      <c r="P34" s="7">
        <v>18</v>
      </c>
      <c r="Q34" s="7">
        <v>12</v>
      </c>
      <c r="R34" s="7">
        <v>0</v>
      </c>
      <c r="S34" s="7">
        <v>1</v>
      </c>
      <c r="T34" s="7">
        <v>1</v>
      </c>
      <c r="U34" s="8">
        <v>1</v>
      </c>
      <c r="W34" s="166"/>
    </row>
    <row r="35" spans="1:23" ht="13.5">
      <c r="A35" s="232"/>
      <c r="B35" s="239"/>
      <c r="C35" s="78"/>
      <c r="D35" s="5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W35" s="166"/>
    </row>
    <row r="36" spans="1:23" ht="13.5">
      <c r="A36" s="232"/>
      <c r="B36" s="239"/>
      <c r="C36" s="78" t="s">
        <v>242</v>
      </c>
      <c r="D36" s="54"/>
      <c r="E36" s="7">
        <v>88</v>
      </c>
      <c r="F36" s="7">
        <v>28</v>
      </c>
      <c r="G36" s="7">
        <v>900</v>
      </c>
      <c r="H36" s="7">
        <v>62</v>
      </c>
      <c r="I36" s="7">
        <v>123</v>
      </c>
      <c r="J36" s="7">
        <v>0</v>
      </c>
      <c r="K36" s="7">
        <v>0</v>
      </c>
      <c r="L36" s="7">
        <v>34</v>
      </c>
      <c r="M36" s="7">
        <v>11</v>
      </c>
      <c r="N36" s="7">
        <v>26</v>
      </c>
      <c r="O36" s="7">
        <v>12</v>
      </c>
      <c r="P36" s="7">
        <v>4</v>
      </c>
      <c r="Q36" s="7">
        <v>1</v>
      </c>
      <c r="R36" s="7">
        <v>0</v>
      </c>
      <c r="S36" s="7">
        <v>0</v>
      </c>
      <c r="T36" s="7">
        <v>0</v>
      </c>
      <c r="U36" s="8">
        <v>0</v>
      </c>
      <c r="W36" s="166"/>
    </row>
    <row r="37" spans="1:23" ht="13.5">
      <c r="A37" s="232"/>
      <c r="B37" s="239"/>
      <c r="C37" s="78" t="s">
        <v>243</v>
      </c>
      <c r="D37" s="54"/>
      <c r="E37" s="7">
        <v>13</v>
      </c>
      <c r="F37" s="7">
        <v>5</v>
      </c>
      <c r="G37" s="7">
        <v>4343</v>
      </c>
      <c r="H37" s="7">
        <v>8</v>
      </c>
      <c r="I37" s="7">
        <v>18</v>
      </c>
      <c r="J37" s="7">
        <v>1</v>
      </c>
      <c r="K37" s="7">
        <v>0</v>
      </c>
      <c r="L37" s="7">
        <v>8</v>
      </c>
      <c r="M37" s="7">
        <v>1</v>
      </c>
      <c r="N37" s="7">
        <v>2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</v>
      </c>
      <c r="U37" s="8">
        <v>0</v>
      </c>
      <c r="W37" s="166"/>
    </row>
    <row r="38" spans="1:23" ht="13.5">
      <c r="A38" s="232"/>
      <c r="B38" s="239"/>
      <c r="C38" s="78" t="s">
        <v>244</v>
      </c>
      <c r="D38" s="54"/>
      <c r="E38" s="7">
        <v>2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8">
        <v>0</v>
      </c>
      <c r="W38" s="166"/>
    </row>
    <row r="39" spans="1:23" ht="13.5">
      <c r="A39" s="232"/>
      <c r="B39" s="239"/>
      <c r="C39" s="78" t="s">
        <v>20</v>
      </c>
      <c r="D39" s="54"/>
      <c r="E39" s="7">
        <v>1304</v>
      </c>
      <c r="F39" s="7">
        <v>458</v>
      </c>
      <c r="G39" s="7">
        <v>7919</v>
      </c>
      <c r="H39" s="7">
        <v>856</v>
      </c>
      <c r="I39" s="7">
        <v>3777</v>
      </c>
      <c r="J39" s="7">
        <v>15</v>
      </c>
      <c r="K39" s="7">
        <v>11</v>
      </c>
      <c r="L39" s="7">
        <v>586</v>
      </c>
      <c r="M39" s="7">
        <v>153</v>
      </c>
      <c r="N39" s="7">
        <v>386</v>
      </c>
      <c r="O39" s="7">
        <v>106</v>
      </c>
      <c r="P39" s="7">
        <v>33</v>
      </c>
      <c r="Q39" s="7">
        <v>13</v>
      </c>
      <c r="R39" s="7">
        <v>1</v>
      </c>
      <c r="S39" s="7">
        <v>0</v>
      </c>
      <c r="T39" s="7">
        <v>0</v>
      </c>
      <c r="U39" s="8">
        <v>0</v>
      </c>
      <c r="W39" s="166"/>
    </row>
    <row r="40" spans="1:23" ht="13.5">
      <c r="A40" s="232"/>
      <c r="B40" s="239"/>
      <c r="C40" s="79" t="s">
        <v>46</v>
      </c>
      <c r="D40" s="80"/>
      <c r="E40" s="7">
        <f>SUM(E6:E39)</f>
        <v>12686</v>
      </c>
      <c r="F40" s="7">
        <f>SUM(F6:F39)</f>
        <v>4390</v>
      </c>
      <c r="G40" s="7">
        <f>SUM(G6:G39)</f>
        <v>339299</v>
      </c>
      <c r="H40" s="7">
        <f>SUM(H6:H39)</f>
        <v>8419</v>
      </c>
      <c r="I40" s="7">
        <v>53521</v>
      </c>
      <c r="J40" s="7">
        <f aca="true" t="shared" si="0" ref="J40:U40">SUM(J6:J39)</f>
        <v>126</v>
      </c>
      <c r="K40" s="7">
        <f t="shared" si="0"/>
        <v>87</v>
      </c>
      <c r="L40" s="7">
        <f t="shared" si="0"/>
        <v>4792</v>
      </c>
      <c r="M40" s="7">
        <f t="shared" si="0"/>
        <v>1601</v>
      </c>
      <c r="N40" s="7">
        <f t="shared" si="0"/>
        <v>4241</v>
      </c>
      <c r="O40" s="7">
        <f t="shared" si="0"/>
        <v>1222</v>
      </c>
      <c r="P40" s="7">
        <f t="shared" si="0"/>
        <v>377</v>
      </c>
      <c r="Q40" s="7">
        <f t="shared" si="0"/>
        <v>189</v>
      </c>
      <c r="R40" s="7">
        <f t="shared" si="0"/>
        <v>9</v>
      </c>
      <c r="S40" s="7">
        <f t="shared" si="0"/>
        <v>27</v>
      </c>
      <c r="T40" s="7">
        <f t="shared" si="0"/>
        <v>5</v>
      </c>
      <c r="U40" s="8">
        <f t="shared" si="0"/>
        <v>10</v>
      </c>
      <c r="W40" s="166"/>
    </row>
    <row r="41" spans="1:23" ht="13.5">
      <c r="A41" s="78"/>
      <c r="B41" s="78"/>
      <c r="C41" s="78"/>
      <c r="D41" s="5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W41" s="166"/>
    </row>
    <row r="42" spans="1:23" ht="13.5">
      <c r="A42" s="232" t="s">
        <v>322</v>
      </c>
      <c r="B42" s="239"/>
      <c r="C42" s="78" t="s">
        <v>245</v>
      </c>
      <c r="D42" s="54"/>
      <c r="E42" s="7">
        <v>2885</v>
      </c>
      <c r="F42" s="7">
        <v>1104</v>
      </c>
      <c r="G42" s="7">
        <v>19509</v>
      </c>
      <c r="H42" s="7">
        <v>1814</v>
      </c>
      <c r="I42" s="7">
        <v>8814</v>
      </c>
      <c r="J42" s="7">
        <v>25</v>
      </c>
      <c r="K42" s="7">
        <v>15</v>
      </c>
      <c r="L42" s="7">
        <v>1113</v>
      </c>
      <c r="M42" s="7">
        <v>322</v>
      </c>
      <c r="N42" s="7">
        <v>1047</v>
      </c>
      <c r="O42" s="7">
        <v>248</v>
      </c>
      <c r="P42" s="7">
        <v>77</v>
      </c>
      <c r="Q42" s="7">
        <v>36</v>
      </c>
      <c r="R42" s="7">
        <v>1</v>
      </c>
      <c r="S42" s="7">
        <v>1</v>
      </c>
      <c r="T42" s="7">
        <v>0</v>
      </c>
      <c r="U42" s="8">
        <v>0</v>
      </c>
      <c r="W42" s="166"/>
    </row>
    <row r="43" spans="1:23" ht="13.5">
      <c r="A43" s="232"/>
      <c r="B43" s="239"/>
      <c r="C43" s="78" t="s">
        <v>246</v>
      </c>
      <c r="D43" s="54"/>
      <c r="E43" s="7">
        <v>884</v>
      </c>
      <c r="F43" s="7">
        <v>271</v>
      </c>
      <c r="G43" s="7">
        <v>5473</v>
      </c>
      <c r="H43" s="7">
        <v>624</v>
      </c>
      <c r="I43" s="7">
        <v>5552</v>
      </c>
      <c r="J43" s="7">
        <v>8</v>
      </c>
      <c r="K43" s="7">
        <v>2</v>
      </c>
      <c r="L43" s="7">
        <v>283</v>
      </c>
      <c r="M43" s="7">
        <v>77</v>
      </c>
      <c r="N43" s="7">
        <v>379</v>
      </c>
      <c r="O43" s="7">
        <v>103</v>
      </c>
      <c r="P43" s="7">
        <v>27</v>
      </c>
      <c r="Q43" s="7">
        <v>5</v>
      </c>
      <c r="R43" s="7">
        <v>0</v>
      </c>
      <c r="S43" s="7">
        <v>0</v>
      </c>
      <c r="T43" s="7">
        <v>0</v>
      </c>
      <c r="U43" s="8">
        <v>0</v>
      </c>
      <c r="W43" s="166"/>
    </row>
    <row r="44" spans="1:23" ht="13.5">
      <c r="A44" s="232"/>
      <c r="B44" s="239"/>
      <c r="C44" s="78" t="s">
        <v>247</v>
      </c>
      <c r="D44" s="54"/>
      <c r="E44" s="7">
        <v>2177</v>
      </c>
      <c r="F44" s="7">
        <v>751</v>
      </c>
      <c r="G44" s="7">
        <v>10077</v>
      </c>
      <c r="H44" s="7">
        <v>1444</v>
      </c>
      <c r="I44" s="7">
        <v>7126</v>
      </c>
      <c r="J44" s="7">
        <v>15</v>
      </c>
      <c r="K44" s="7">
        <v>12</v>
      </c>
      <c r="L44" s="7">
        <v>757</v>
      </c>
      <c r="M44" s="7">
        <v>270</v>
      </c>
      <c r="N44" s="7">
        <v>858</v>
      </c>
      <c r="O44" s="7">
        <v>207</v>
      </c>
      <c r="P44" s="7">
        <v>50</v>
      </c>
      <c r="Q44" s="7">
        <v>6</v>
      </c>
      <c r="R44" s="7">
        <v>1</v>
      </c>
      <c r="S44" s="7">
        <v>1</v>
      </c>
      <c r="T44" s="7">
        <v>0</v>
      </c>
      <c r="U44" s="8">
        <v>0</v>
      </c>
      <c r="W44" s="166"/>
    </row>
    <row r="45" spans="1:23" ht="13.5">
      <c r="A45" s="232"/>
      <c r="B45" s="239"/>
      <c r="C45" s="78" t="s">
        <v>248</v>
      </c>
      <c r="D45" s="54"/>
      <c r="E45" s="7">
        <v>599</v>
      </c>
      <c r="F45" s="7">
        <v>179</v>
      </c>
      <c r="G45" s="7">
        <v>2202</v>
      </c>
      <c r="H45" s="7">
        <v>422</v>
      </c>
      <c r="I45" s="7">
        <v>1792</v>
      </c>
      <c r="J45" s="7">
        <v>4</v>
      </c>
      <c r="K45" s="7">
        <v>2</v>
      </c>
      <c r="L45" s="7">
        <v>179</v>
      </c>
      <c r="M45" s="7">
        <v>66</v>
      </c>
      <c r="N45" s="7">
        <v>268</v>
      </c>
      <c r="O45" s="7">
        <v>65</v>
      </c>
      <c r="P45" s="7">
        <v>7</v>
      </c>
      <c r="Q45" s="7">
        <v>8</v>
      </c>
      <c r="R45" s="7">
        <v>0</v>
      </c>
      <c r="S45" s="7">
        <v>0</v>
      </c>
      <c r="T45" s="7">
        <v>0</v>
      </c>
      <c r="U45" s="8">
        <v>0</v>
      </c>
      <c r="W45" s="166"/>
    </row>
    <row r="46" spans="1:23" ht="13.5">
      <c r="A46" s="232"/>
      <c r="B46" s="239"/>
      <c r="C46" s="78" t="s">
        <v>249</v>
      </c>
      <c r="D46" s="54"/>
      <c r="E46" s="7">
        <v>444</v>
      </c>
      <c r="F46" s="7">
        <v>142</v>
      </c>
      <c r="G46" s="7">
        <v>10186</v>
      </c>
      <c r="H46" s="7">
        <v>310</v>
      </c>
      <c r="I46" s="7">
        <v>4774</v>
      </c>
      <c r="J46" s="7">
        <v>4</v>
      </c>
      <c r="K46" s="7">
        <v>1</v>
      </c>
      <c r="L46" s="7">
        <v>193</v>
      </c>
      <c r="M46" s="7">
        <v>33</v>
      </c>
      <c r="N46" s="7">
        <v>170</v>
      </c>
      <c r="O46" s="7">
        <v>23</v>
      </c>
      <c r="P46" s="7">
        <v>8</v>
      </c>
      <c r="Q46" s="7">
        <v>8</v>
      </c>
      <c r="R46" s="7">
        <v>2</v>
      </c>
      <c r="S46" s="7">
        <v>2</v>
      </c>
      <c r="T46" s="7">
        <v>0</v>
      </c>
      <c r="U46" s="8">
        <v>0</v>
      </c>
      <c r="W46" s="166"/>
    </row>
    <row r="47" spans="1:23" ht="13.5">
      <c r="A47" s="232"/>
      <c r="B47" s="239"/>
      <c r="C47" s="78"/>
      <c r="D47" s="5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W47" s="166"/>
    </row>
    <row r="48" spans="1:23" ht="13.5">
      <c r="A48" s="232"/>
      <c r="B48" s="239"/>
      <c r="C48" s="78" t="s">
        <v>250</v>
      </c>
      <c r="D48" s="54"/>
      <c r="E48" s="7">
        <v>2832</v>
      </c>
      <c r="F48" s="7">
        <v>1096</v>
      </c>
      <c r="G48" s="7">
        <v>29614</v>
      </c>
      <c r="H48" s="7">
        <v>1761</v>
      </c>
      <c r="I48" s="7">
        <v>11652</v>
      </c>
      <c r="J48" s="7">
        <v>18</v>
      </c>
      <c r="K48" s="7">
        <v>7</v>
      </c>
      <c r="L48" s="7">
        <v>967</v>
      </c>
      <c r="M48" s="7">
        <v>221</v>
      </c>
      <c r="N48" s="7">
        <v>1240</v>
      </c>
      <c r="O48" s="7">
        <v>253</v>
      </c>
      <c r="P48" s="7">
        <v>86</v>
      </c>
      <c r="Q48" s="7">
        <v>36</v>
      </c>
      <c r="R48" s="7">
        <v>1</v>
      </c>
      <c r="S48" s="7">
        <v>3</v>
      </c>
      <c r="T48" s="7">
        <v>0</v>
      </c>
      <c r="U48" s="8">
        <v>0</v>
      </c>
      <c r="W48" s="166"/>
    </row>
    <row r="49" spans="1:23" ht="13.5">
      <c r="A49" s="232"/>
      <c r="B49" s="239"/>
      <c r="C49" s="78" t="s">
        <v>251</v>
      </c>
      <c r="D49" s="54"/>
      <c r="E49" s="7">
        <v>538</v>
      </c>
      <c r="F49" s="7">
        <v>269</v>
      </c>
      <c r="G49" s="7">
        <v>10975</v>
      </c>
      <c r="H49" s="7">
        <v>275</v>
      </c>
      <c r="I49" s="7">
        <v>2685</v>
      </c>
      <c r="J49" s="7">
        <v>3</v>
      </c>
      <c r="K49" s="7">
        <v>3</v>
      </c>
      <c r="L49" s="7">
        <v>125</v>
      </c>
      <c r="M49" s="7">
        <v>42</v>
      </c>
      <c r="N49" s="7">
        <v>249</v>
      </c>
      <c r="O49" s="7">
        <v>79</v>
      </c>
      <c r="P49" s="7">
        <v>18</v>
      </c>
      <c r="Q49" s="7">
        <v>15</v>
      </c>
      <c r="R49" s="7">
        <v>2</v>
      </c>
      <c r="S49" s="7">
        <v>2</v>
      </c>
      <c r="T49" s="7">
        <v>0</v>
      </c>
      <c r="U49" s="8">
        <v>0</v>
      </c>
      <c r="W49" s="166"/>
    </row>
    <row r="50" spans="1:23" ht="13.5">
      <c r="A50" s="232"/>
      <c r="B50" s="239"/>
      <c r="C50" s="78" t="s">
        <v>252</v>
      </c>
      <c r="D50" s="54"/>
      <c r="E50" s="7">
        <v>628</v>
      </c>
      <c r="F50" s="7">
        <v>194</v>
      </c>
      <c r="G50" s="7">
        <v>2560</v>
      </c>
      <c r="H50" s="7">
        <v>442</v>
      </c>
      <c r="I50" s="7">
        <v>2491</v>
      </c>
      <c r="J50" s="7">
        <v>12</v>
      </c>
      <c r="K50" s="7">
        <v>3</v>
      </c>
      <c r="L50" s="7">
        <v>263</v>
      </c>
      <c r="M50" s="7">
        <v>69</v>
      </c>
      <c r="N50" s="7">
        <v>215</v>
      </c>
      <c r="O50" s="7">
        <v>51</v>
      </c>
      <c r="P50" s="7">
        <v>13</v>
      </c>
      <c r="Q50" s="7">
        <v>2</v>
      </c>
      <c r="R50" s="7">
        <v>0</v>
      </c>
      <c r="S50" s="7">
        <v>0</v>
      </c>
      <c r="T50" s="7">
        <v>0</v>
      </c>
      <c r="U50" s="8">
        <v>0</v>
      </c>
      <c r="W50" s="166"/>
    </row>
    <row r="51" spans="1:23" ht="13.5">
      <c r="A51" s="232"/>
      <c r="B51" s="239"/>
      <c r="C51" s="78" t="s">
        <v>20</v>
      </c>
      <c r="D51" s="54"/>
      <c r="E51" s="7">
        <v>2958</v>
      </c>
      <c r="F51" s="7">
        <v>1114</v>
      </c>
      <c r="G51" s="7">
        <v>25165</v>
      </c>
      <c r="H51" s="7">
        <v>1875</v>
      </c>
      <c r="I51" s="7">
        <v>6998</v>
      </c>
      <c r="J51" s="7">
        <v>23</v>
      </c>
      <c r="K51" s="7">
        <v>17</v>
      </c>
      <c r="L51" s="7">
        <v>1054</v>
      </c>
      <c r="M51" s="7">
        <v>282</v>
      </c>
      <c r="N51" s="7">
        <v>1221</v>
      </c>
      <c r="O51" s="7">
        <v>259</v>
      </c>
      <c r="P51" s="7">
        <v>70</v>
      </c>
      <c r="Q51" s="7">
        <v>29</v>
      </c>
      <c r="R51" s="7">
        <v>2</v>
      </c>
      <c r="S51" s="7">
        <v>1</v>
      </c>
      <c r="T51" s="7">
        <v>0</v>
      </c>
      <c r="U51" s="8">
        <v>0</v>
      </c>
      <c r="W51" s="166"/>
    </row>
    <row r="52" spans="1:23" ht="13.5">
      <c r="A52" s="232"/>
      <c r="B52" s="239"/>
      <c r="C52" s="79" t="s">
        <v>46</v>
      </c>
      <c r="D52" s="80"/>
      <c r="E52" s="7">
        <f>SUM(E42:E51)</f>
        <v>13945</v>
      </c>
      <c r="F52" s="7">
        <f>SUM(F42:F51)</f>
        <v>5120</v>
      </c>
      <c r="G52" s="7">
        <v>115762</v>
      </c>
      <c r="H52" s="7">
        <f>SUM(H42:H51)</f>
        <v>8967</v>
      </c>
      <c r="I52" s="7">
        <v>51882</v>
      </c>
      <c r="J52" s="7">
        <f>SUM(J42:J51)</f>
        <v>112</v>
      </c>
      <c r="K52" s="7">
        <f aca="true" t="shared" si="1" ref="K52:U52">SUM(K42:K51)</f>
        <v>62</v>
      </c>
      <c r="L52" s="7">
        <v>4934</v>
      </c>
      <c r="M52" s="7">
        <f t="shared" si="1"/>
        <v>1382</v>
      </c>
      <c r="N52" s="7">
        <f t="shared" si="1"/>
        <v>5647</v>
      </c>
      <c r="O52" s="7">
        <f t="shared" si="1"/>
        <v>1288</v>
      </c>
      <c r="P52" s="7">
        <f t="shared" si="1"/>
        <v>356</v>
      </c>
      <c r="Q52" s="7">
        <f t="shared" si="1"/>
        <v>145</v>
      </c>
      <c r="R52" s="7">
        <f t="shared" si="1"/>
        <v>9</v>
      </c>
      <c r="S52" s="7">
        <f t="shared" si="1"/>
        <v>10</v>
      </c>
      <c r="T52" s="7">
        <f t="shared" si="1"/>
        <v>0</v>
      </c>
      <c r="U52" s="8">
        <f t="shared" si="1"/>
        <v>0</v>
      </c>
      <c r="W52" s="166"/>
    </row>
    <row r="53" spans="1:23" ht="13.5">
      <c r="A53" s="78"/>
      <c r="B53" s="78"/>
      <c r="C53" s="78"/>
      <c r="D53" s="5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W53" s="166"/>
    </row>
    <row r="54" spans="1:23" ht="13.5">
      <c r="A54" s="232" t="s">
        <v>323</v>
      </c>
      <c r="B54" s="239"/>
      <c r="C54" s="78" t="s">
        <v>245</v>
      </c>
      <c r="D54" s="54"/>
      <c r="E54" s="7">
        <v>4864</v>
      </c>
      <c r="F54" s="7">
        <v>1125</v>
      </c>
      <c r="G54" s="7">
        <v>35613</v>
      </c>
      <c r="H54" s="7">
        <v>3799</v>
      </c>
      <c r="I54" s="7">
        <v>17187</v>
      </c>
      <c r="J54" s="7">
        <v>120</v>
      </c>
      <c r="K54" s="7">
        <v>57</v>
      </c>
      <c r="L54" s="7">
        <v>2967</v>
      </c>
      <c r="M54" s="7">
        <v>642</v>
      </c>
      <c r="N54" s="7">
        <v>883</v>
      </c>
      <c r="O54" s="7">
        <v>146</v>
      </c>
      <c r="P54" s="7">
        <v>25</v>
      </c>
      <c r="Q54" s="7">
        <v>19</v>
      </c>
      <c r="R54" s="7">
        <v>2</v>
      </c>
      <c r="S54" s="7">
        <v>2</v>
      </c>
      <c r="T54" s="7">
        <v>1</v>
      </c>
      <c r="U54" s="8">
        <v>0</v>
      </c>
      <c r="W54" s="166"/>
    </row>
    <row r="55" spans="1:23" ht="13.5">
      <c r="A55" s="233"/>
      <c r="B55" s="239"/>
      <c r="C55" s="78" t="s">
        <v>218</v>
      </c>
      <c r="D55" s="54"/>
      <c r="E55" s="7">
        <v>488</v>
      </c>
      <c r="F55" s="7">
        <v>91</v>
      </c>
      <c r="G55" s="7">
        <v>776</v>
      </c>
      <c r="H55" s="7">
        <v>401</v>
      </c>
      <c r="I55" s="7">
        <v>1390</v>
      </c>
      <c r="J55" s="7">
        <v>25</v>
      </c>
      <c r="K55" s="7">
        <v>7</v>
      </c>
      <c r="L55" s="7">
        <v>199</v>
      </c>
      <c r="M55" s="7">
        <v>68</v>
      </c>
      <c r="N55" s="7">
        <v>167</v>
      </c>
      <c r="O55" s="7">
        <v>17</v>
      </c>
      <c r="P55" s="7">
        <v>4</v>
      </c>
      <c r="Q55" s="7">
        <v>1</v>
      </c>
      <c r="R55" s="7">
        <v>0</v>
      </c>
      <c r="S55" s="7">
        <v>0</v>
      </c>
      <c r="T55" s="7">
        <v>0</v>
      </c>
      <c r="U55" s="8">
        <v>0</v>
      </c>
      <c r="W55" s="166"/>
    </row>
    <row r="56" spans="1:23" ht="13.5">
      <c r="A56" s="233"/>
      <c r="B56" s="239"/>
      <c r="C56" s="78" t="s">
        <v>317</v>
      </c>
      <c r="D56" s="54"/>
      <c r="E56" s="7">
        <v>2198</v>
      </c>
      <c r="F56" s="7">
        <v>442</v>
      </c>
      <c r="G56" s="7">
        <v>2540</v>
      </c>
      <c r="H56" s="7">
        <v>1777</v>
      </c>
      <c r="I56" s="7">
        <v>7450</v>
      </c>
      <c r="J56" s="7">
        <v>74</v>
      </c>
      <c r="K56" s="7">
        <v>21</v>
      </c>
      <c r="L56" s="7">
        <v>1146</v>
      </c>
      <c r="M56" s="7">
        <v>293</v>
      </c>
      <c r="N56" s="7">
        <v>561</v>
      </c>
      <c r="O56" s="7">
        <v>84</v>
      </c>
      <c r="P56" s="7">
        <v>15</v>
      </c>
      <c r="Q56" s="7">
        <v>3</v>
      </c>
      <c r="R56" s="7">
        <v>0</v>
      </c>
      <c r="S56" s="7">
        <v>0</v>
      </c>
      <c r="T56" s="7">
        <v>1</v>
      </c>
      <c r="U56" s="8">
        <v>0</v>
      </c>
      <c r="W56" s="166"/>
    </row>
    <row r="57" spans="1:23" ht="13.5">
      <c r="A57" s="233"/>
      <c r="B57" s="239"/>
      <c r="C57" s="78" t="s">
        <v>248</v>
      </c>
      <c r="D57" s="54"/>
      <c r="E57" s="7">
        <v>2198</v>
      </c>
      <c r="F57" s="7">
        <v>523</v>
      </c>
      <c r="G57" s="7">
        <v>14215</v>
      </c>
      <c r="H57" s="7">
        <v>1698</v>
      </c>
      <c r="I57" s="7">
        <v>7333</v>
      </c>
      <c r="J57" s="7">
        <v>39</v>
      </c>
      <c r="K57" s="7">
        <v>16</v>
      </c>
      <c r="L57" s="7">
        <v>1087</v>
      </c>
      <c r="M57" s="7">
        <v>312</v>
      </c>
      <c r="N57" s="7">
        <v>641</v>
      </c>
      <c r="O57" s="7">
        <v>78</v>
      </c>
      <c r="P57" s="7">
        <v>16</v>
      </c>
      <c r="Q57" s="7">
        <v>6</v>
      </c>
      <c r="R57" s="7">
        <v>0</v>
      </c>
      <c r="S57" s="7">
        <v>2</v>
      </c>
      <c r="T57" s="7">
        <v>0</v>
      </c>
      <c r="U57" s="8">
        <v>1</v>
      </c>
      <c r="W57" s="166"/>
    </row>
    <row r="58" spans="1:23" ht="13.5">
      <c r="A58" s="233"/>
      <c r="B58" s="239"/>
      <c r="C58" s="78" t="s">
        <v>249</v>
      </c>
      <c r="D58" s="54"/>
      <c r="E58" s="7">
        <v>2508</v>
      </c>
      <c r="F58" s="7">
        <v>900</v>
      </c>
      <c r="G58" s="7">
        <v>9663</v>
      </c>
      <c r="H58" s="7">
        <v>1627</v>
      </c>
      <c r="I58" s="7">
        <v>4719</v>
      </c>
      <c r="J58" s="7">
        <v>40</v>
      </c>
      <c r="K58" s="7">
        <v>14</v>
      </c>
      <c r="L58" s="7">
        <v>1621</v>
      </c>
      <c r="M58" s="7">
        <v>333</v>
      </c>
      <c r="N58" s="7">
        <v>424</v>
      </c>
      <c r="O58" s="7">
        <v>61</v>
      </c>
      <c r="P58" s="7">
        <v>10</v>
      </c>
      <c r="Q58" s="7">
        <v>4</v>
      </c>
      <c r="R58" s="7">
        <v>0</v>
      </c>
      <c r="S58" s="7">
        <v>1</v>
      </c>
      <c r="T58" s="7">
        <v>0</v>
      </c>
      <c r="U58" s="8">
        <v>0</v>
      </c>
      <c r="W58" s="166"/>
    </row>
    <row r="59" spans="1:23" ht="13.5">
      <c r="A59" s="233"/>
      <c r="B59" s="239"/>
      <c r="C59" s="78"/>
      <c r="D59" s="5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W59" s="166"/>
    </row>
    <row r="60" spans="1:23" ht="13.5">
      <c r="A60" s="233"/>
      <c r="B60" s="239"/>
      <c r="C60" s="78" t="s">
        <v>253</v>
      </c>
      <c r="D60" s="54"/>
      <c r="E60" s="7">
        <v>292</v>
      </c>
      <c r="F60" s="7">
        <v>89</v>
      </c>
      <c r="G60" s="7">
        <v>15938</v>
      </c>
      <c r="H60" s="7">
        <v>211</v>
      </c>
      <c r="I60" s="7">
        <v>26544</v>
      </c>
      <c r="J60" s="7">
        <v>6</v>
      </c>
      <c r="K60" s="7">
        <v>1</v>
      </c>
      <c r="L60" s="7">
        <v>97</v>
      </c>
      <c r="M60" s="7">
        <v>27</v>
      </c>
      <c r="N60" s="7">
        <v>89</v>
      </c>
      <c r="O60" s="7">
        <v>25</v>
      </c>
      <c r="P60" s="7">
        <v>14</v>
      </c>
      <c r="Q60" s="7">
        <v>21</v>
      </c>
      <c r="R60" s="7">
        <v>2</v>
      </c>
      <c r="S60" s="7">
        <v>8</v>
      </c>
      <c r="T60" s="7">
        <v>1</v>
      </c>
      <c r="U60" s="8">
        <v>1</v>
      </c>
      <c r="W60" s="166"/>
    </row>
    <row r="61" spans="1:23" ht="13.5">
      <c r="A61" s="233"/>
      <c r="B61" s="239"/>
      <c r="C61" s="78" t="s">
        <v>254</v>
      </c>
      <c r="D61" s="54"/>
      <c r="E61" s="7">
        <v>964</v>
      </c>
      <c r="F61" s="7">
        <v>207</v>
      </c>
      <c r="G61" s="7">
        <v>2169</v>
      </c>
      <c r="H61" s="7">
        <v>765</v>
      </c>
      <c r="I61" s="7">
        <v>2698</v>
      </c>
      <c r="J61" s="7">
        <v>9</v>
      </c>
      <c r="K61" s="7">
        <v>5</v>
      </c>
      <c r="L61" s="7">
        <v>477</v>
      </c>
      <c r="M61" s="7">
        <v>125</v>
      </c>
      <c r="N61" s="7">
        <v>301</v>
      </c>
      <c r="O61" s="7">
        <v>37</v>
      </c>
      <c r="P61" s="7">
        <v>8</v>
      </c>
      <c r="Q61" s="7">
        <v>2</v>
      </c>
      <c r="R61" s="7">
        <v>0</v>
      </c>
      <c r="S61" s="7">
        <v>0</v>
      </c>
      <c r="T61" s="7">
        <v>0</v>
      </c>
      <c r="U61" s="8">
        <v>0</v>
      </c>
      <c r="W61" s="166"/>
    </row>
    <row r="62" spans="1:23" ht="13.5">
      <c r="A62" s="233"/>
      <c r="B62" s="239"/>
      <c r="C62" s="78" t="s">
        <v>20</v>
      </c>
      <c r="D62" s="54"/>
      <c r="E62" s="7">
        <v>7072</v>
      </c>
      <c r="F62" s="7">
        <v>2312</v>
      </c>
      <c r="G62" s="7">
        <v>29275</v>
      </c>
      <c r="H62" s="7">
        <v>4838</v>
      </c>
      <c r="I62" s="7">
        <v>17559</v>
      </c>
      <c r="J62" s="7">
        <v>97</v>
      </c>
      <c r="K62" s="7">
        <v>47</v>
      </c>
      <c r="L62" s="7">
        <v>3786</v>
      </c>
      <c r="M62" s="7">
        <v>868</v>
      </c>
      <c r="N62" s="7">
        <v>1812</v>
      </c>
      <c r="O62" s="7">
        <v>309</v>
      </c>
      <c r="P62" s="7">
        <v>93</v>
      </c>
      <c r="Q62" s="7">
        <v>52</v>
      </c>
      <c r="R62" s="7">
        <v>2</v>
      </c>
      <c r="S62" s="7">
        <v>6</v>
      </c>
      <c r="T62" s="7">
        <v>0</v>
      </c>
      <c r="U62" s="8">
        <v>0</v>
      </c>
      <c r="W62" s="166"/>
    </row>
    <row r="63" spans="1:23" ht="13.5">
      <c r="A63" s="233"/>
      <c r="B63" s="239"/>
      <c r="C63" s="79" t="s">
        <v>46</v>
      </c>
      <c r="D63" s="80"/>
      <c r="E63" s="7">
        <f aca="true" t="shared" si="2" ref="E63:J63">SUM(E54:E62)</f>
        <v>20584</v>
      </c>
      <c r="F63" s="7">
        <f t="shared" si="2"/>
        <v>5689</v>
      </c>
      <c r="G63" s="7">
        <f>SUM(G54:G62)+1</f>
        <v>110190</v>
      </c>
      <c r="H63" s="7">
        <f t="shared" si="2"/>
        <v>15116</v>
      </c>
      <c r="I63" s="7">
        <f>SUM(I54:I62)+1</f>
        <v>84881</v>
      </c>
      <c r="J63" s="7">
        <f t="shared" si="2"/>
        <v>410</v>
      </c>
      <c r="K63" s="7">
        <f aca="true" t="shared" si="3" ref="K63:U63">SUM(K54:K62)</f>
        <v>168</v>
      </c>
      <c r="L63" s="7">
        <v>11380</v>
      </c>
      <c r="M63" s="7">
        <f t="shared" si="3"/>
        <v>2668</v>
      </c>
      <c r="N63" s="7">
        <f t="shared" si="3"/>
        <v>4878</v>
      </c>
      <c r="O63" s="7">
        <f t="shared" si="3"/>
        <v>757</v>
      </c>
      <c r="P63" s="7">
        <f t="shared" si="3"/>
        <v>185</v>
      </c>
      <c r="Q63" s="7">
        <f t="shared" si="3"/>
        <v>108</v>
      </c>
      <c r="R63" s="7">
        <f t="shared" si="3"/>
        <v>6</v>
      </c>
      <c r="S63" s="7">
        <f t="shared" si="3"/>
        <v>19</v>
      </c>
      <c r="T63" s="7">
        <f t="shared" si="3"/>
        <v>3</v>
      </c>
      <c r="U63" s="8">
        <f t="shared" si="3"/>
        <v>2</v>
      </c>
      <c r="W63" s="166"/>
    </row>
    <row r="64" spans="1:23" ht="13.5">
      <c r="A64" s="172"/>
      <c r="B64" s="78"/>
      <c r="C64" s="79"/>
      <c r="D64" s="8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W64" s="166"/>
    </row>
    <row r="65" spans="1:40" ht="13.5">
      <c r="A65" s="231" t="s">
        <v>61</v>
      </c>
      <c r="B65" s="239"/>
      <c r="C65" s="78" t="s">
        <v>255</v>
      </c>
      <c r="D65" s="54"/>
      <c r="E65" s="7">
        <v>13102</v>
      </c>
      <c r="F65" s="7">
        <v>5682</v>
      </c>
      <c r="G65" s="7">
        <v>43702</v>
      </c>
      <c r="H65" s="7">
        <v>7557</v>
      </c>
      <c r="I65" s="7">
        <v>47003</v>
      </c>
      <c r="J65" s="7">
        <v>33</v>
      </c>
      <c r="K65" s="7">
        <v>13</v>
      </c>
      <c r="L65" s="7">
        <v>4727</v>
      </c>
      <c r="M65" s="7">
        <v>2247</v>
      </c>
      <c r="N65" s="7">
        <v>3041</v>
      </c>
      <c r="O65" s="7">
        <v>2697</v>
      </c>
      <c r="P65" s="7">
        <v>292</v>
      </c>
      <c r="Q65" s="7">
        <v>49</v>
      </c>
      <c r="R65" s="7">
        <v>3</v>
      </c>
      <c r="S65" s="7">
        <v>0</v>
      </c>
      <c r="T65" s="7">
        <v>0</v>
      </c>
      <c r="U65" s="8">
        <v>0</v>
      </c>
      <c r="V65" s="158"/>
      <c r="W65" s="166"/>
      <c r="X65" s="158"/>
      <c r="Y65" s="158"/>
      <c r="Z65" s="158"/>
      <c r="AA65" s="158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</row>
    <row r="66" spans="1:23" ht="13.5">
      <c r="A66" s="231"/>
      <c r="B66" s="239"/>
      <c r="C66" s="78" t="s">
        <v>256</v>
      </c>
      <c r="D66" s="54"/>
      <c r="E66" s="7">
        <v>10775</v>
      </c>
      <c r="F66" s="7">
        <v>3813</v>
      </c>
      <c r="G66" s="7">
        <v>37125</v>
      </c>
      <c r="H66" s="7">
        <v>7061</v>
      </c>
      <c r="I66" s="7">
        <v>27481</v>
      </c>
      <c r="J66" s="7">
        <v>45</v>
      </c>
      <c r="K66" s="7">
        <v>13</v>
      </c>
      <c r="L66" s="7">
        <v>5479</v>
      </c>
      <c r="M66" s="7">
        <v>1576</v>
      </c>
      <c r="N66" s="7">
        <v>2626</v>
      </c>
      <c r="O66" s="7">
        <v>902</v>
      </c>
      <c r="P66" s="7">
        <v>107</v>
      </c>
      <c r="Q66" s="7">
        <v>20</v>
      </c>
      <c r="R66" s="7">
        <v>2</v>
      </c>
      <c r="S66" s="7">
        <v>4</v>
      </c>
      <c r="T66" s="7">
        <v>1</v>
      </c>
      <c r="U66" s="8">
        <v>0</v>
      </c>
      <c r="W66" s="166"/>
    </row>
    <row r="67" spans="1:23" ht="13.5">
      <c r="A67" s="231"/>
      <c r="B67" s="239"/>
      <c r="C67" s="79" t="s">
        <v>46</v>
      </c>
      <c r="D67" s="80"/>
      <c r="E67" s="7">
        <f>SUM(E65:E66)</f>
        <v>23877</v>
      </c>
      <c r="F67" s="7">
        <f>SUM(F65:F66)</f>
        <v>9495</v>
      </c>
      <c r="G67" s="7">
        <f>SUM(G65:G66)</f>
        <v>80827</v>
      </c>
      <c r="H67" s="7">
        <f>SUM(H65:H66)</f>
        <v>14618</v>
      </c>
      <c r="I67" s="7">
        <v>74485</v>
      </c>
      <c r="J67" s="7">
        <f>SUM(J65:J66)</f>
        <v>78</v>
      </c>
      <c r="K67" s="7">
        <v>26</v>
      </c>
      <c r="L67" s="7">
        <v>10206</v>
      </c>
      <c r="M67" s="7">
        <v>3823</v>
      </c>
      <c r="N67" s="7">
        <f aca="true" t="shared" si="4" ref="N67:U67">SUM(N65:N66)</f>
        <v>5667</v>
      </c>
      <c r="O67" s="7">
        <f t="shared" si="4"/>
        <v>3599</v>
      </c>
      <c r="P67" s="7">
        <f t="shared" si="4"/>
        <v>399</v>
      </c>
      <c r="Q67" s="7">
        <f t="shared" si="4"/>
        <v>69</v>
      </c>
      <c r="R67" s="7">
        <f t="shared" si="4"/>
        <v>5</v>
      </c>
      <c r="S67" s="7">
        <f t="shared" si="4"/>
        <v>4</v>
      </c>
      <c r="T67" s="7">
        <f t="shared" si="4"/>
        <v>1</v>
      </c>
      <c r="U67" s="8">
        <f t="shared" si="4"/>
        <v>0</v>
      </c>
      <c r="W67" s="166"/>
    </row>
    <row r="68" spans="1:23" ht="13.5">
      <c r="A68" s="78"/>
      <c r="B68" s="78"/>
      <c r="C68" s="78"/>
      <c r="D68" s="5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W68" s="166"/>
    </row>
    <row r="69" spans="1:23" ht="13.5">
      <c r="A69" s="232" t="s">
        <v>324</v>
      </c>
      <c r="B69" s="239"/>
      <c r="C69" s="78" t="s">
        <v>257</v>
      </c>
      <c r="D69" s="54"/>
      <c r="E69" s="7">
        <v>12</v>
      </c>
      <c r="F69" s="7">
        <v>6</v>
      </c>
      <c r="G69" s="7">
        <v>11891</v>
      </c>
      <c r="H69" s="7">
        <v>6</v>
      </c>
      <c r="I69" s="7">
        <v>127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0</v>
      </c>
      <c r="P69" s="7">
        <v>1</v>
      </c>
      <c r="Q69" s="7">
        <v>5</v>
      </c>
      <c r="R69" s="7">
        <v>1</v>
      </c>
      <c r="S69" s="7">
        <v>1</v>
      </c>
      <c r="T69" s="7">
        <v>1</v>
      </c>
      <c r="U69" s="8">
        <v>2</v>
      </c>
      <c r="W69" s="166"/>
    </row>
    <row r="70" spans="1:23" ht="13.5">
      <c r="A70" s="232"/>
      <c r="B70" s="239"/>
      <c r="C70" s="78" t="s">
        <v>258</v>
      </c>
      <c r="D70" s="54"/>
      <c r="E70" s="7">
        <v>592</v>
      </c>
      <c r="F70" s="7">
        <v>225</v>
      </c>
      <c r="G70" s="7">
        <v>4354</v>
      </c>
      <c r="H70" s="7">
        <v>371</v>
      </c>
      <c r="I70" s="7">
        <v>3282</v>
      </c>
      <c r="J70" s="7">
        <v>1</v>
      </c>
      <c r="K70" s="7">
        <v>4</v>
      </c>
      <c r="L70" s="7">
        <v>193</v>
      </c>
      <c r="M70" s="7">
        <v>73</v>
      </c>
      <c r="N70" s="7">
        <v>225</v>
      </c>
      <c r="O70" s="7">
        <v>69</v>
      </c>
      <c r="P70" s="7">
        <v>16</v>
      </c>
      <c r="Q70" s="7">
        <v>8</v>
      </c>
      <c r="R70" s="7">
        <v>1</v>
      </c>
      <c r="S70" s="7">
        <v>2</v>
      </c>
      <c r="T70" s="7">
        <v>0</v>
      </c>
      <c r="U70" s="8">
        <v>0</v>
      </c>
      <c r="W70" s="166"/>
    </row>
    <row r="71" spans="1:23" ht="13.5">
      <c r="A71" s="232"/>
      <c r="B71" s="239"/>
      <c r="C71" s="78" t="s">
        <v>259</v>
      </c>
      <c r="D71" s="54"/>
      <c r="E71" s="7">
        <v>2509</v>
      </c>
      <c r="F71" s="7">
        <v>1078</v>
      </c>
      <c r="G71" s="7">
        <v>16288</v>
      </c>
      <c r="H71" s="7">
        <v>1457</v>
      </c>
      <c r="I71" s="7">
        <v>4401</v>
      </c>
      <c r="J71" s="7">
        <v>9</v>
      </c>
      <c r="K71" s="7">
        <v>8</v>
      </c>
      <c r="L71" s="7">
        <v>895</v>
      </c>
      <c r="M71" s="7">
        <v>381</v>
      </c>
      <c r="N71" s="7">
        <v>873</v>
      </c>
      <c r="O71" s="7">
        <v>282</v>
      </c>
      <c r="P71" s="7">
        <v>48</v>
      </c>
      <c r="Q71" s="7">
        <v>11</v>
      </c>
      <c r="R71" s="7">
        <v>1</v>
      </c>
      <c r="S71" s="7">
        <v>1</v>
      </c>
      <c r="T71" s="7">
        <v>0</v>
      </c>
      <c r="U71" s="8">
        <v>0</v>
      </c>
      <c r="W71" s="166"/>
    </row>
    <row r="72" spans="1:23" ht="13.5">
      <c r="A72" s="232"/>
      <c r="B72" s="239"/>
      <c r="C72" s="78" t="s">
        <v>260</v>
      </c>
      <c r="D72" s="54"/>
      <c r="E72" s="7">
        <v>413</v>
      </c>
      <c r="F72" s="7">
        <v>105</v>
      </c>
      <c r="G72" s="7">
        <v>3381</v>
      </c>
      <c r="H72" s="7">
        <v>316</v>
      </c>
      <c r="I72" s="7">
        <v>2429</v>
      </c>
      <c r="J72" s="7">
        <v>2</v>
      </c>
      <c r="K72" s="7">
        <v>2</v>
      </c>
      <c r="L72" s="7">
        <v>131</v>
      </c>
      <c r="M72" s="7">
        <v>69</v>
      </c>
      <c r="N72" s="7">
        <v>138</v>
      </c>
      <c r="O72" s="7">
        <v>45</v>
      </c>
      <c r="P72" s="7">
        <v>17</v>
      </c>
      <c r="Q72" s="7">
        <v>8</v>
      </c>
      <c r="R72" s="7">
        <v>0</v>
      </c>
      <c r="S72" s="7">
        <v>1</v>
      </c>
      <c r="T72" s="7">
        <v>0</v>
      </c>
      <c r="U72" s="8">
        <v>0</v>
      </c>
      <c r="W72" s="166"/>
    </row>
    <row r="73" spans="1:23" ht="13.5">
      <c r="A73" s="232"/>
      <c r="B73" s="239"/>
      <c r="C73" s="78" t="s">
        <v>261</v>
      </c>
      <c r="D73" s="54"/>
      <c r="E73" s="7">
        <v>179</v>
      </c>
      <c r="F73" s="7">
        <v>85</v>
      </c>
      <c r="G73" s="7">
        <v>2144</v>
      </c>
      <c r="H73" s="7">
        <v>95</v>
      </c>
      <c r="I73" s="7">
        <v>3270</v>
      </c>
      <c r="J73" s="7">
        <v>3</v>
      </c>
      <c r="K73" s="7">
        <v>0</v>
      </c>
      <c r="L73" s="7">
        <v>45</v>
      </c>
      <c r="M73" s="7">
        <v>18</v>
      </c>
      <c r="N73" s="7">
        <v>54</v>
      </c>
      <c r="O73" s="7">
        <v>31</v>
      </c>
      <c r="P73" s="7">
        <v>15</v>
      </c>
      <c r="Q73" s="7">
        <v>9</v>
      </c>
      <c r="R73" s="7">
        <v>0</v>
      </c>
      <c r="S73" s="7">
        <v>3</v>
      </c>
      <c r="T73" s="7">
        <v>1</v>
      </c>
      <c r="U73" s="8">
        <v>0</v>
      </c>
      <c r="W73" s="166"/>
    </row>
    <row r="74" spans="1:23" ht="13.5">
      <c r="A74" s="232"/>
      <c r="B74" s="239"/>
      <c r="C74" s="78" t="s">
        <v>262</v>
      </c>
      <c r="D74" s="54"/>
      <c r="E74" s="7">
        <v>70</v>
      </c>
      <c r="F74" s="7">
        <v>31</v>
      </c>
      <c r="G74" s="7">
        <v>118632</v>
      </c>
      <c r="H74" s="7">
        <v>39</v>
      </c>
      <c r="I74" s="7">
        <v>594</v>
      </c>
      <c r="J74" s="7">
        <v>2</v>
      </c>
      <c r="K74" s="7">
        <v>0</v>
      </c>
      <c r="L74" s="7">
        <v>13</v>
      </c>
      <c r="M74" s="7">
        <v>1</v>
      </c>
      <c r="N74" s="7">
        <v>16</v>
      </c>
      <c r="O74" s="7">
        <v>7</v>
      </c>
      <c r="P74" s="7">
        <v>4</v>
      </c>
      <c r="Q74" s="7">
        <v>16</v>
      </c>
      <c r="R74" s="7">
        <v>2</v>
      </c>
      <c r="S74" s="7">
        <v>8</v>
      </c>
      <c r="T74" s="7">
        <v>0</v>
      </c>
      <c r="U74" s="8">
        <v>1</v>
      </c>
      <c r="W74" s="166"/>
    </row>
    <row r="75" spans="1:23" ht="13.5">
      <c r="A75" s="232"/>
      <c r="B75" s="239"/>
      <c r="C75" s="78" t="s">
        <v>263</v>
      </c>
      <c r="D75" s="54"/>
      <c r="E75" s="7">
        <v>16</v>
      </c>
      <c r="F75" s="7">
        <v>3</v>
      </c>
      <c r="G75" s="7">
        <v>157827</v>
      </c>
      <c r="H75" s="7">
        <v>13</v>
      </c>
      <c r="I75" s="7">
        <v>262</v>
      </c>
      <c r="J75" s="7">
        <v>0</v>
      </c>
      <c r="K75" s="7">
        <v>0</v>
      </c>
      <c r="L75" s="7">
        <v>1</v>
      </c>
      <c r="M75" s="7">
        <v>0</v>
      </c>
      <c r="N75" s="7">
        <v>8</v>
      </c>
      <c r="O75" s="7">
        <v>0</v>
      </c>
      <c r="P75" s="7">
        <v>1</v>
      </c>
      <c r="Q75" s="7">
        <v>4</v>
      </c>
      <c r="R75" s="7">
        <v>0</v>
      </c>
      <c r="S75" s="7">
        <v>0</v>
      </c>
      <c r="T75" s="7">
        <v>1</v>
      </c>
      <c r="U75" s="8">
        <v>1</v>
      </c>
      <c r="W75" s="166"/>
    </row>
    <row r="76" spans="1:23" ht="13.5">
      <c r="A76" s="232"/>
      <c r="B76" s="239"/>
      <c r="C76" s="78" t="s">
        <v>264</v>
      </c>
      <c r="D76" s="54"/>
      <c r="E76" s="7">
        <v>58</v>
      </c>
      <c r="F76" s="7">
        <v>39</v>
      </c>
      <c r="G76" s="7">
        <v>9658</v>
      </c>
      <c r="H76" s="7">
        <v>20</v>
      </c>
      <c r="I76" s="7">
        <v>433</v>
      </c>
      <c r="J76" s="7">
        <v>0</v>
      </c>
      <c r="K76" s="7">
        <v>0</v>
      </c>
      <c r="L76" s="7">
        <v>6</v>
      </c>
      <c r="M76" s="7">
        <v>4</v>
      </c>
      <c r="N76" s="7">
        <v>18</v>
      </c>
      <c r="O76" s="7">
        <v>12</v>
      </c>
      <c r="P76" s="7">
        <v>7</v>
      </c>
      <c r="Q76" s="7">
        <v>8</v>
      </c>
      <c r="R76" s="7">
        <v>0</v>
      </c>
      <c r="S76" s="7">
        <v>2</v>
      </c>
      <c r="T76" s="7">
        <v>0</v>
      </c>
      <c r="U76" s="8">
        <v>1</v>
      </c>
      <c r="W76" s="166"/>
    </row>
    <row r="77" spans="1:23" ht="27">
      <c r="A77" s="232"/>
      <c r="B77" s="239"/>
      <c r="C77" s="78" t="s">
        <v>265</v>
      </c>
      <c r="D77" s="54"/>
      <c r="E77" s="7">
        <v>624</v>
      </c>
      <c r="F77" s="7">
        <v>237</v>
      </c>
      <c r="G77" s="7">
        <v>9528</v>
      </c>
      <c r="H77" s="7">
        <v>394</v>
      </c>
      <c r="I77" s="7">
        <v>35281</v>
      </c>
      <c r="J77" s="7">
        <v>1</v>
      </c>
      <c r="K77" s="7">
        <v>3</v>
      </c>
      <c r="L77" s="7">
        <v>164</v>
      </c>
      <c r="M77" s="7">
        <v>89</v>
      </c>
      <c r="N77" s="7">
        <v>233</v>
      </c>
      <c r="O77" s="7">
        <v>85</v>
      </c>
      <c r="P77" s="7">
        <v>28</v>
      </c>
      <c r="Q77" s="7">
        <v>13</v>
      </c>
      <c r="R77" s="7">
        <v>4</v>
      </c>
      <c r="S77" s="7">
        <v>3</v>
      </c>
      <c r="T77" s="7">
        <v>0</v>
      </c>
      <c r="U77" s="8">
        <v>1</v>
      </c>
      <c r="W77" s="166"/>
    </row>
    <row r="78" spans="1:23" ht="13.5">
      <c r="A78" s="232"/>
      <c r="B78" s="239"/>
      <c r="C78" s="79" t="s">
        <v>46</v>
      </c>
      <c r="D78" s="80"/>
      <c r="E78" s="7">
        <f>SUM(E69:E77)</f>
        <v>4473</v>
      </c>
      <c r="F78" s="7">
        <f>SUM(F69:F77)</f>
        <v>1809</v>
      </c>
      <c r="G78" s="7">
        <f>SUM(G69:G77)</f>
        <v>333703</v>
      </c>
      <c r="H78" s="7">
        <f>SUM(H69:H77)</f>
        <v>2711</v>
      </c>
      <c r="I78" s="7">
        <v>50079</v>
      </c>
      <c r="J78" s="7">
        <f>SUM(J69:J77)</f>
        <v>18</v>
      </c>
      <c r="K78" s="7">
        <f aca="true" t="shared" si="5" ref="K78:U78">SUM(K69:K77)</f>
        <v>17</v>
      </c>
      <c r="L78" s="7">
        <f t="shared" si="5"/>
        <v>1448</v>
      </c>
      <c r="M78" s="7">
        <f>SUM(M69:M77)</f>
        <v>635</v>
      </c>
      <c r="N78" s="7">
        <f>SUM(N69:N77)</f>
        <v>1566</v>
      </c>
      <c r="O78" s="7">
        <f>SUM(O69:O77)</f>
        <v>531</v>
      </c>
      <c r="P78" s="7">
        <f>SUM(P69:P77)</f>
        <v>137</v>
      </c>
      <c r="Q78" s="7">
        <f>SUM(Q69:Q77)</f>
        <v>82</v>
      </c>
      <c r="R78" s="7">
        <f t="shared" si="5"/>
        <v>9</v>
      </c>
      <c r="S78" s="7">
        <f t="shared" si="5"/>
        <v>21</v>
      </c>
      <c r="T78" s="7">
        <f t="shared" si="5"/>
        <v>3</v>
      </c>
      <c r="U78" s="8">
        <f t="shared" si="5"/>
        <v>6</v>
      </c>
      <c r="W78" s="166"/>
    </row>
    <row r="79" spans="1:23" ht="13.5">
      <c r="A79" s="78"/>
      <c r="B79" s="78"/>
      <c r="C79" s="78"/>
      <c r="D79" s="5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  <c r="W79" s="166"/>
    </row>
    <row r="80" spans="1:23" ht="13.5">
      <c r="A80" s="232" t="s">
        <v>62</v>
      </c>
      <c r="B80" s="239"/>
      <c r="C80" s="78" t="s">
        <v>266</v>
      </c>
      <c r="D80" s="54"/>
      <c r="E80" s="7">
        <v>3687</v>
      </c>
      <c r="F80" s="7">
        <v>1145</v>
      </c>
      <c r="G80" s="7">
        <v>15630</v>
      </c>
      <c r="H80" s="7">
        <v>2591</v>
      </c>
      <c r="I80" s="7">
        <v>16420</v>
      </c>
      <c r="J80" s="7">
        <v>83</v>
      </c>
      <c r="K80" s="7">
        <v>19</v>
      </c>
      <c r="L80" s="7">
        <v>2200</v>
      </c>
      <c r="M80" s="7">
        <v>444</v>
      </c>
      <c r="N80" s="7">
        <v>709</v>
      </c>
      <c r="O80" s="7">
        <v>159</v>
      </c>
      <c r="P80" s="7">
        <v>53</v>
      </c>
      <c r="Q80" s="7">
        <v>16</v>
      </c>
      <c r="R80" s="7">
        <v>2</v>
      </c>
      <c r="S80" s="7">
        <v>1</v>
      </c>
      <c r="T80" s="7">
        <v>0</v>
      </c>
      <c r="U80" s="8">
        <v>1</v>
      </c>
      <c r="W80" s="166"/>
    </row>
    <row r="81" spans="1:23" ht="13.5">
      <c r="A81" s="233"/>
      <c r="B81" s="239"/>
      <c r="C81" s="78" t="s">
        <v>267</v>
      </c>
      <c r="D81" s="54"/>
      <c r="E81" s="7">
        <v>7010</v>
      </c>
      <c r="F81" s="7">
        <v>2482</v>
      </c>
      <c r="G81" s="7">
        <v>46673</v>
      </c>
      <c r="H81" s="7">
        <v>4613</v>
      </c>
      <c r="I81" s="7">
        <v>23475</v>
      </c>
      <c r="J81" s="7">
        <v>151</v>
      </c>
      <c r="K81" s="7">
        <v>45</v>
      </c>
      <c r="L81" s="7">
        <v>3430</v>
      </c>
      <c r="M81" s="7">
        <v>565</v>
      </c>
      <c r="N81" s="7">
        <v>2148</v>
      </c>
      <c r="O81" s="7">
        <v>443</v>
      </c>
      <c r="P81" s="7">
        <v>142</v>
      </c>
      <c r="Q81" s="7">
        <v>72</v>
      </c>
      <c r="R81" s="7">
        <v>4</v>
      </c>
      <c r="S81" s="7">
        <v>8</v>
      </c>
      <c r="T81" s="7">
        <v>0</v>
      </c>
      <c r="U81" s="8">
        <v>2</v>
      </c>
      <c r="W81" s="166"/>
    </row>
    <row r="82" spans="1:23" ht="13.5">
      <c r="A82" s="233"/>
      <c r="B82" s="239"/>
      <c r="C82" s="78" t="s">
        <v>268</v>
      </c>
      <c r="D82" s="54"/>
      <c r="E82" s="7">
        <v>85</v>
      </c>
      <c r="F82" s="7">
        <v>25</v>
      </c>
      <c r="G82" s="7">
        <v>311</v>
      </c>
      <c r="H82" s="7">
        <v>61</v>
      </c>
      <c r="I82" s="7">
        <v>168</v>
      </c>
      <c r="J82" s="7">
        <v>0</v>
      </c>
      <c r="K82" s="7">
        <v>1</v>
      </c>
      <c r="L82" s="7">
        <v>30</v>
      </c>
      <c r="M82" s="7">
        <v>9</v>
      </c>
      <c r="N82" s="7">
        <v>39</v>
      </c>
      <c r="O82" s="7">
        <v>5</v>
      </c>
      <c r="P82" s="7">
        <v>1</v>
      </c>
      <c r="Q82" s="7">
        <v>0</v>
      </c>
      <c r="R82" s="7">
        <v>0</v>
      </c>
      <c r="S82" s="7">
        <v>0</v>
      </c>
      <c r="T82" s="7">
        <v>0</v>
      </c>
      <c r="U82" s="8">
        <v>0</v>
      </c>
      <c r="W82" s="166"/>
    </row>
    <row r="83" spans="1:23" ht="13.5">
      <c r="A83" s="233"/>
      <c r="B83" s="239"/>
      <c r="C83" s="78" t="s">
        <v>269</v>
      </c>
      <c r="D83" s="54"/>
      <c r="E83" s="7">
        <v>1247</v>
      </c>
      <c r="F83" s="7">
        <v>353</v>
      </c>
      <c r="G83" s="7">
        <v>19856</v>
      </c>
      <c r="H83" s="7">
        <v>916</v>
      </c>
      <c r="I83" s="7">
        <v>60961</v>
      </c>
      <c r="J83" s="7">
        <v>7</v>
      </c>
      <c r="K83" s="7">
        <v>0</v>
      </c>
      <c r="L83" s="7">
        <v>446</v>
      </c>
      <c r="M83" s="7">
        <v>194</v>
      </c>
      <c r="N83" s="7">
        <v>349</v>
      </c>
      <c r="O83" s="7">
        <v>134</v>
      </c>
      <c r="P83" s="7">
        <v>61</v>
      </c>
      <c r="Q83" s="7">
        <v>44</v>
      </c>
      <c r="R83" s="7">
        <v>3</v>
      </c>
      <c r="S83" s="7">
        <v>9</v>
      </c>
      <c r="T83" s="7">
        <v>0</v>
      </c>
      <c r="U83" s="8">
        <v>0</v>
      </c>
      <c r="W83" s="166"/>
    </row>
    <row r="84" spans="1:23" ht="13.5">
      <c r="A84" s="233"/>
      <c r="B84" s="239"/>
      <c r="C84" s="78" t="s">
        <v>270</v>
      </c>
      <c r="D84" s="54"/>
      <c r="E84" s="7">
        <v>13173</v>
      </c>
      <c r="F84" s="7">
        <v>5199</v>
      </c>
      <c r="G84" s="7">
        <v>116994</v>
      </c>
      <c r="H84" s="7">
        <v>8088</v>
      </c>
      <c r="I84" s="7">
        <v>28792</v>
      </c>
      <c r="J84" s="7">
        <v>254</v>
      </c>
      <c r="K84" s="7">
        <v>94</v>
      </c>
      <c r="L84" s="7">
        <v>5593</v>
      </c>
      <c r="M84" s="7">
        <v>1518</v>
      </c>
      <c r="N84" s="7">
        <v>4500</v>
      </c>
      <c r="O84" s="7">
        <v>830</v>
      </c>
      <c r="P84" s="7">
        <v>278</v>
      </c>
      <c r="Q84" s="7">
        <v>91</v>
      </c>
      <c r="R84" s="7">
        <v>9</v>
      </c>
      <c r="S84" s="7">
        <v>5</v>
      </c>
      <c r="T84" s="7">
        <v>1</v>
      </c>
      <c r="U84" s="8">
        <v>0</v>
      </c>
      <c r="W84" s="166"/>
    </row>
    <row r="85" spans="1:23" ht="13.5">
      <c r="A85" s="233"/>
      <c r="B85" s="239"/>
      <c r="C85" s="78" t="s">
        <v>271</v>
      </c>
      <c r="D85" s="54"/>
      <c r="E85" s="7">
        <v>1587</v>
      </c>
      <c r="F85" s="7">
        <v>515</v>
      </c>
      <c r="G85" s="7">
        <v>2565</v>
      </c>
      <c r="H85" s="7">
        <v>1085</v>
      </c>
      <c r="I85" s="7">
        <v>2264</v>
      </c>
      <c r="J85" s="7">
        <v>15</v>
      </c>
      <c r="K85" s="7">
        <v>5</v>
      </c>
      <c r="L85" s="7">
        <v>917</v>
      </c>
      <c r="M85" s="7">
        <v>262</v>
      </c>
      <c r="N85" s="7">
        <v>322</v>
      </c>
      <c r="O85" s="7">
        <v>50</v>
      </c>
      <c r="P85" s="7">
        <v>15</v>
      </c>
      <c r="Q85" s="7">
        <v>1</v>
      </c>
      <c r="R85" s="7">
        <v>0</v>
      </c>
      <c r="S85" s="7">
        <v>0</v>
      </c>
      <c r="T85" s="7">
        <v>0</v>
      </c>
      <c r="U85" s="8">
        <v>0</v>
      </c>
      <c r="W85" s="166"/>
    </row>
    <row r="86" spans="1:23" ht="13.5">
      <c r="A86" s="233"/>
      <c r="B86" s="239"/>
      <c r="C86" s="78" t="s">
        <v>272</v>
      </c>
      <c r="D86" s="54"/>
      <c r="E86" s="7">
        <v>783</v>
      </c>
      <c r="F86" s="7">
        <v>299</v>
      </c>
      <c r="G86" s="7">
        <v>4833</v>
      </c>
      <c r="H86" s="7">
        <v>490</v>
      </c>
      <c r="I86" s="7">
        <v>1013</v>
      </c>
      <c r="J86" s="7">
        <v>7</v>
      </c>
      <c r="K86" s="7">
        <v>0</v>
      </c>
      <c r="L86" s="7">
        <v>426</v>
      </c>
      <c r="M86" s="7">
        <v>90</v>
      </c>
      <c r="N86" s="7">
        <v>205</v>
      </c>
      <c r="O86" s="7">
        <v>46</v>
      </c>
      <c r="P86" s="7">
        <v>6</v>
      </c>
      <c r="Q86" s="7">
        <v>2</v>
      </c>
      <c r="R86" s="7">
        <v>1</v>
      </c>
      <c r="S86" s="7">
        <v>0</v>
      </c>
      <c r="T86" s="7">
        <v>0</v>
      </c>
      <c r="U86" s="8">
        <v>0</v>
      </c>
      <c r="W86" s="166"/>
    </row>
    <row r="87" spans="1:23" ht="13.5">
      <c r="A87" s="233"/>
      <c r="B87" s="239"/>
      <c r="C87" s="79" t="s">
        <v>46</v>
      </c>
      <c r="D87" s="80"/>
      <c r="E87" s="7">
        <f>SUM(E80:E86)</f>
        <v>27572</v>
      </c>
      <c r="F87" s="7">
        <f>SUM(F80:F86)</f>
        <v>10018</v>
      </c>
      <c r="G87" s="7">
        <f>SUM(G80:G86)</f>
        <v>206862</v>
      </c>
      <c r="H87" s="7">
        <f>SUM(H80:H86)</f>
        <v>17844</v>
      </c>
      <c r="I87" s="7">
        <v>133092</v>
      </c>
      <c r="J87" s="7">
        <f>SUM(J80:J86)</f>
        <v>517</v>
      </c>
      <c r="K87" s="7">
        <f aca="true" t="shared" si="6" ref="K87:U87">SUM(K80:K86)</f>
        <v>164</v>
      </c>
      <c r="L87" s="7">
        <f t="shared" si="6"/>
        <v>13042</v>
      </c>
      <c r="M87" s="7">
        <f t="shared" si="6"/>
        <v>3082</v>
      </c>
      <c r="N87" s="7">
        <f t="shared" si="6"/>
        <v>8272</v>
      </c>
      <c r="O87" s="7">
        <f t="shared" si="6"/>
        <v>1667</v>
      </c>
      <c r="P87" s="7">
        <f t="shared" si="6"/>
        <v>556</v>
      </c>
      <c r="Q87" s="7">
        <f t="shared" si="6"/>
        <v>226</v>
      </c>
      <c r="R87" s="7">
        <f t="shared" si="6"/>
        <v>19</v>
      </c>
      <c r="S87" s="7">
        <f t="shared" si="6"/>
        <v>23</v>
      </c>
      <c r="T87" s="7">
        <f t="shared" si="6"/>
        <v>1</v>
      </c>
      <c r="U87" s="8">
        <f t="shared" si="6"/>
        <v>3</v>
      </c>
      <c r="V87" s="175"/>
      <c r="W87" s="166"/>
    </row>
    <row r="88" spans="1:23" ht="13.5">
      <c r="A88" s="78"/>
      <c r="B88" s="78"/>
      <c r="C88" s="78"/>
      <c r="D88" s="5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  <c r="V88" s="159"/>
      <c r="W88" s="166"/>
    </row>
    <row r="89" spans="1:23" ht="14.25" customHeight="1">
      <c r="A89" s="230" t="s">
        <v>347</v>
      </c>
      <c r="B89" s="239"/>
      <c r="C89" s="78" t="s">
        <v>273</v>
      </c>
      <c r="D89" s="54"/>
      <c r="E89" s="7">
        <v>4253</v>
      </c>
      <c r="F89" s="7">
        <v>950</v>
      </c>
      <c r="G89" s="7">
        <v>7826</v>
      </c>
      <c r="H89" s="7">
        <v>3342</v>
      </c>
      <c r="I89" s="7">
        <v>16901</v>
      </c>
      <c r="J89" s="7">
        <v>35</v>
      </c>
      <c r="K89" s="7">
        <v>16</v>
      </c>
      <c r="L89" s="7">
        <v>2676</v>
      </c>
      <c r="M89" s="7">
        <v>602</v>
      </c>
      <c r="N89" s="7">
        <v>717</v>
      </c>
      <c r="O89" s="7">
        <v>150</v>
      </c>
      <c r="P89" s="7">
        <v>36</v>
      </c>
      <c r="Q89" s="7">
        <v>18</v>
      </c>
      <c r="R89" s="7">
        <v>0</v>
      </c>
      <c r="S89" s="7">
        <v>1</v>
      </c>
      <c r="T89" s="7">
        <v>1</v>
      </c>
      <c r="U89" s="8">
        <v>1</v>
      </c>
      <c r="V89" s="159"/>
      <c r="W89" s="166"/>
    </row>
    <row r="90" spans="1:23" ht="14.25" customHeight="1">
      <c r="A90" s="230"/>
      <c r="B90" s="239"/>
      <c r="C90" s="78" t="s">
        <v>274</v>
      </c>
      <c r="D90" s="54"/>
      <c r="E90" s="7">
        <v>1029</v>
      </c>
      <c r="F90" s="7">
        <v>254</v>
      </c>
      <c r="G90" s="7">
        <v>3681</v>
      </c>
      <c r="H90" s="7">
        <v>785</v>
      </c>
      <c r="I90" s="7">
        <v>31563</v>
      </c>
      <c r="J90" s="7">
        <v>10</v>
      </c>
      <c r="K90" s="7">
        <v>4</v>
      </c>
      <c r="L90" s="7">
        <v>458</v>
      </c>
      <c r="M90" s="7">
        <v>158</v>
      </c>
      <c r="N90" s="7">
        <v>248</v>
      </c>
      <c r="O90" s="7">
        <v>73</v>
      </c>
      <c r="P90" s="7">
        <v>38</v>
      </c>
      <c r="Q90" s="7">
        <v>28</v>
      </c>
      <c r="R90" s="7">
        <v>3</v>
      </c>
      <c r="S90" s="7">
        <v>8</v>
      </c>
      <c r="T90" s="7">
        <v>1</v>
      </c>
      <c r="U90" s="8">
        <v>0</v>
      </c>
      <c r="V90" s="159"/>
      <c r="W90" s="166"/>
    </row>
    <row r="91" spans="1:23" ht="14.25" customHeight="1">
      <c r="A91" s="230"/>
      <c r="B91" s="239"/>
      <c r="C91" s="79" t="s">
        <v>46</v>
      </c>
      <c r="D91" s="80"/>
      <c r="E91" s="7">
        <f>SUM(E89:E90)</f>
        <v>5282</v>
      </c>
      <c r="F91" s="7">
        <f>SUM(F89:F90)</f>
        <v>1204</v>
      </c>
      <c r="G91" s="7">
        <f>SUM(G89:G90)</f>
        <v>11507</v>
      </c>
      <c r="H91" s="7">
        <f>SUM(H89:H90)</f>
        <v>4127</v>
      </c>
      <c r="I91" s="7">
        <v>48463</v>
      </c>
      <c r="J91" s="7">
        <f>SUM(J89:J90)</f>
        <v>45</v>
      </c>
      <c r="K91" s="7">
        <f aca="true" t="shared" si="7" ref="K91:U91">SUM(K89:K90)</f>
        <v>20</v>
      </c>
      <c r="L91" s="7">
        <f t="shared" si="7"/>
        <v>3134</v>
      </c>
      <c r="M91" s="7">
        <f t="shared" si="7"/>
        <v>760</v>
      </c>
      <c r="N91" s="7">
        <f t="shared" si="7"/>
        <v>965</v>
      </c>
      <c r="O91" s="7">
        <f t="shared" si="7"/>
        <v>223</v>
      </c>
      <c r="P91" s="7">
        <f t="shared" si="7"/>
        <v>74</v>
      </c>
      <c r="Q91" s="7">
        <f t="shared" si="7"/>
        <v>46</v>
      </c>
      <c r="R91" s="7">
        <f t="shared" si="7"/>
        <v>3</v>
      </c>
      <c r="S91" s="7">
        <f t="shared" si="7"/>
        <v>9</v>
      </c>
      <c r="T91" s="7">
        <f t="shared" si="7"/>
        <v>2</v>
      </c>
      <c r="U91" s="8">
        <f t="shared" si="7"/>
        <v>1</v>
      </c>
      <c r="V91" s="175"/>
      <c r="W91" s="166"/>
    </row>
    <row r="92" spans="1:23" ht="13.5">
      <c r="A92" s="78"/>
      <c r="B92" s="239"/>
      <c r="C92" s="78"/>
      <c r="D92" s="5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  <c r="W92" s="166"/>
    </row>
    <row r="93" spans="1:23" ht="13.5">
      <c r="A93" s="78"/>
      <c r="B93" s="78"/>
      <c r="C93" s="78"/>
      <c r="D93" s="5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  <c r="W93" s="166"/>
    </row>
    <row r="94" spans="1:23" ht="13.5">
      <c r="A94" s="78" t="s">
        <v>348</v>
      </c>
      <c r="B94" s="239"/>
      <c r="C94" s="78" t="s">
        <v>275</v>
      </c>
      <c r="D94" s="54"/>
      <c r="E94" s="7">
        <v>565</v>
      </c>
      <c r="F94" s="7">
        <v>136</v>
      </c>
      <c r="G94" s="7">
        <v>916</v>
      </c>
      <c r="H94" s="7">
        <v>436</v>
      </c>
      <c r="I94" s="7">
        <v>1650</v>
      </c>
      <c r="J94" s="7">
        <v>12</v>
      </c>
      <c r="K94" s="7">
        <v>1</v>
      </c>
      <c r="L94" s="7">
        <v>341</v>
      </c>
      <c r="M94" s="7">
        <v>89</v>
      </c>
      <c r="N94" s="7">
        <v>75</v>
      </c>
      <c r="O94" s="7">
        <v>34</v>
      </c>
      <c r="P94" s="7">
        <v>11</v>
      </c>
      <c r="Q94" s="7">
        <v>2</v>
      </c>
      <c r="R94" s="7">
        <v>0</v>
      </c>
      <c r="S94" s="7">
        <v>0</v>
      </c>
      <c r="T94" s="7">
        <v>0</v>
      </c>
      <c r="U94" s="8">
        <v>0</v>
      </c>
      <c r="W94" s="166"/>
    </row>
    <row r="95" spans="1:23" ht="13.5">
      <c r="A95" s="182" t="s">
        <v>349</v>
      </c>
      <c r="B95" s="239"/>
      <c r="C95" s="78" t="s">
        <v>276</v>
      </c>
      <c r="D95" s="54"/>
      <c r="E95" s="7">
        <v>295</v>
      </c>
      <c r="F95" s="7">
        <v>58</v>
      </c>
      <c r="G95" s="7">
        <v>468</v>
      </c>
      <c r="H95" s="7">
        <v>239</v>
      </c>
      <c r="I95" s="7">
        <v>5897</v>
      </c>
      <c r="J95" s="7">
        <v>2</v>
      </c>
      <c r="K95" s="7">
        <v>3</v>
      </c>
      <c r="L95" s="7">
        <v>135</v>
      </c>
      <c r="M95" s="7">
        <v>75</v>
      </c>
      <c r="N95" s="7">
        <v>46</v>
      </c>
      <c r="O95" s="7">
        <v>19</v>
      </c>
      <c r="P95" s="7">
        <v>12</v>
      </c>
      <c r="Q95" s="7">
        <v>3</v>
      </c>
      <c r="R95" s="7">
        <v>0</v>
      </c>
      <c r="S95" s="7">
        <v>0</v>
      </c>
      <c r="T95" s="7">
        <v>0</v>
      </c>
      <c r="U95" s="8">
        <v>0</v>
      </c>
      <c r="W95" s="166"/>
    </row>
    <row r="96" spans="1:23" ht="13.5">
      <c r="A96" s="78" t="s">
        <v>350</v>
      </c>
      <c r="B96" s="239"/>
      <c r="C96" s="79" t="s">
        <v>46</v>
      </c>
      <c r="D96" s="80"/>
      <c r="E96" s="7">
        <f>SUM(E94:E95)</f>
        <v>860</v>
      </c>
      <c r="F96" s="7">
        <f>SUM(F94:F95)</f>
        <v>194</v>
      </c>
      <c r="G96" s="7">
        <v>1383</v>
      </c>
      <c r="H96" s="7">
        <f>SUM(H94:H95)</f>
        <v>675</v>
      </c>
      <c r="I96" s="7">
        <v>7548</v>
      </c>
      <c r="J96" s="7">
        <f>SUM(J94:J95)</f>
        <v>14</v>
      </c>
      <c r="K96" s="7">
        <f aca="true" t="shared" si="8" ref="K96:U96">SUM(K94:K95)</f>
        <v>4</v>
      </c>
      <c r="L96" s="7">
        <f t="shared" si="8"/>
        <v>476</v>
      </c>
      <c r="M96" s="7">
        <f t="shared" si="8"/>
        <v>164</v>
      </c>
      <c r="N96" s="7">
        <f t="shared" si="8"/>
        <v>121</v>
      </c>
      <c r="O96" s="7">
        <f t="shared" si="8"/>
        <v>53</v>
      </c>
      <c r="P96" s="7">
        <f t="shared" si="8"/>
        <v>23</v>
      </c>
      <c r="Q96" s="7">
        <f t="shared" si="8"/>
        <v>5</v>
      </c>
      <c r="R96" s="7">
        <f t="shared" si="8"/>
        <v>0</v>
      </c>
      <c r="S96" s="7">
        <f t="shared" si="8"/>
        <v>0</v>
      </c>
      <c r="T96" s="7">
        <f t="shared" si="8"/>
        <v>0</v>
      </c>
      <c r="U96" s="8">
        <f t="shared" si="8"/>
        <v>0</v>
      </c>
      <c r="W96" s="166"/>
    </row>
    <row r="97" spans="1:23" ht="13.5">
      <c r="A97" s="78"/>
      <c r="B97" s="78"/>
      <c r="C97" s="78"/>
      <c r="D97" s="5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  <c r="W97" s="166"/>
    </row>
    <row r="98" spans="1:23" ht="13.5">
      <c r="A98" s="78" t="s">
        <v>277</v>
      </c>
      <c r="B98" s="239"/>
      <c r="C98" s="78" t="s">
        <v>278</v>
      </c>
      <c r="D98" s="54"/>
      <c r="E98" s="7">
        <v>4</v>
      </c>
      <c r="F98" s="7">
        <v>2</v>
      </c>
      <c r="G98" s="7">
        <v>4</v>
      </c>
      <c r="H98" s="7">
        <v>2</v>
      </c>
      <c r="I98" s="7">
        <v>1</v>
      </c>
      <c r="J98" s="7">
        <v>0</v>
      </c>
      <c r="K98" s="7">
        <v>0</v>
      </c>
      <c r="L98" s="7">
        <v>1</v>
      </c>
      <c r="M98" s="7">
        <v>0</v>
      </c>
      <c r="N98" s="7">
        <v>2</v>
      </c>
      <c r="O98" s="7">
        <v>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8">
        <v>0</v>
      </c>
      <c r="W98" s="166"/>
    </row>
    <row r="99" spans="1:23" ht="13.5">
      <c r="A99" s="72"/>
      <c r="B99" s="239"/>
      <c r="C99" s="78" t="s">
        <v>279</v>
      </c>
      <c r="D99" s="54"/>
      <c r="E99" s="7">
        <v>10</v>
      </c>
      <c r="F99" s="7">
        <v>1</v>
      </c>
      <c r="G99" s="7">
        <v>4</v>
      </c>
      <c r="H99" s="7">
        <v>10</v>
      </c>
      <c r="I99" s="7">
        <v>8</v>
      </c>
      <c r="J99" s="7">
        <v>0</v>
      </c>
      <c r="K99" s="7">
        <v>0</v>
      </c>
      <c r="L99" s="7">
        <v>1</v>
      </c>
      <c r="M99" s="7">
        <v>3</v>
      </c>
      <c r="N99" s="7">
        <v>6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8">
        <v>0</v>
      </c>
      <c r="W99" s="166"/>
    </row>
    <row r="100" spans="1:23" ht="13.5">
      <c r="A100" s="78" t="s">
        <v>238</v>
      </c>
      <c r="B100" s="239"/>
      <c r="C100" s="78" t="s">
        <v>280</v>
      </c>
      <c r="D100" s="54"/>
      <c r="E100" s="7">
        <v>211</v>
      </c>
      <c r="F100" s="7">
        <v>75</v>
      </c>
      <c r="G100" s="7">
        <v>1664</v>
      </c>
      <c r="H100" s="7">
        <v>139</v>
      </c>
      <c r="I100" s="7">
        <v>1114</v>
      </c>
      <c r="J100" s="7">
        <v>1</v>
      </c>
      <c r="K100" s="7">
        <v>0</v>
      </c>
      <c r="L100" s="7">
        <v>51</v>
      </c>
      <c r="M100" s="7">
        <v>29</v>
      </c>
      <c r="N100" s="7">
        <v>77</v>
      </c>
      <c r="O100" s="7">
        <v>47</v>
      </c>
      <c r="P100" s="7">
        <v>5</v>
      </c>
      <c r="Q100" s="7">
        <v>1</v>
      </c>
      <c r="R100" s="7">
        <v>0</v>
      </c>
      <c r="S100" s="7">
        <v>0</v>
      </c>
      <c r="T100" s="7">
        <v>0</v>
      </c>
      <c r="U100" s="8">
        <v>0</v>
      </c>
      <c r="W100" s="166"/>
    </row>
    <row r="101" spans="1:23" ht="13.5">
      <c r="A101" s="78"/>
      <c r="B101" s="239"/>
      <c r="C101" s="79" t="s">
        <v>46</v>
      </c>
      <c r="D101" s="80"/>
      <c r="E101" s="7">
        <f aca="true" t="shared" si="9" ref="E101:U101">SUM(E98:E100)</f>
        <v>225</v>
      </c>
      <c r="F101" s="7">
        <f t="shared" si="9"/>
        <v>78</v>
      </c>
      <c r="G101" s="7">
        <f t="shared" si="9"/>
        <v>1672</v>
      </c>
      <c r="H101" s="7">
        <f t="shared" si="9"/>
        <v>151</v>
      </c>
      <c r="I101" s="7">
        <f t="shared" si="9"/>
        <v>1123</v>
      </c>
      <c r="J101" s="7">
        <f t="shared" si="9"/>
        <v>1</v>
      </c>
      <c r="K101" s="7">
        <f t="shared" si="9"/>
        <v>0</v>
      </c>
      <c r="L101" s="7">
        <f t="shared" si="9"/>
        <v>53</v>
      </c>
      <c r="M101" s="7">
        <f t="shared" si="9"/>
        <v>32</v>
      </c>
      <c r="N101" s="7">
        <f t="shared" si="9"/>
        <v>85</v>
      </c>
      <c r="O101" s="7">
        <f t="shared" si="9"/>
        <v>48</v>
      </c>
      <c r="P101" s="7">
        <f t="shared" si="9"/>
        <v>5</v>
      </c>
      <c r="Q101" s="7">
        <f t="shared" si="9"/>
        <v>1</v>
      </c>
      <c r="R101" s="7">
        <f t="shared" si="9"/>
        <v>0</v>
      </c>
      <c r="S101" s="7">
        <f t="shared" si="9"/>
        <v>0</v>
      </c>
      <c r="T101" s="7">
        <f t="shared" si="9"/>
        <v>0</v>
      </c>
      <c r="U101" s="8">
        <f t="shared" si="9"/>
        <v>0</v>
      </c>
      <c r="W101" s="166"/>
    </row>
    <row r="102" spans="1:23" ht="13.5">
      <c r="A102" s="78"/>
      <c r="B102" s="78"/>
      <c r="C102" s="78"/>
      <c r="D102" s="5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  <c r="W102" s="166"/>
    </row>
    <row r="103" spans="1:23" ht="13.5">
      <c r="A103" s="78" t="s">
        <v>281</v>
      </c>
      <c r="B103" s="239"/>
      <c r="C103" s="78" t="s">
        <v>282</v>
      </c>
      <c r="D103" s="54"/>
      <c r="E103" s="7">
        <v>12</v>
      </c>
      <c r="F103" s="7">
        <v>6</v>
      </c>
      <c r="G103" s="7">
        <v>5212</v>
      </c>
      <c r="H103" s="7">
        <v>7</v>
      </c>
      <c r="I103" s="7">
        <v>71324</v>
      </c>
      <c r="J103" s="7">
        <v>0</v>
      </c>
      <c r="K103" s="7">
        <v>0</v>
      </c>
      <c r="L103" s="7">
        <v>0</v>
      </c>
      <c r="M103" s="7">
        <v>1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2</v>
      </c>
      <c r="T103" s="7">
        <v>1</v>
      </c>
      <c r="U103" s="8">
        <v>8</v>
      </c>
      <c r="W103" s="166"/>
    </row>
    <row r="104" spans="1:23" ht="13.5">
      <c r="A104" s="78" t="s">
        <v>283</v>
      </c>
      <c r="B104" s="239"/>
      <c r="C104" s="78" t="s">
        <v>284</v>
      </c>
      <c r="D104" s="54"/>
      <c r="E104" s="7">
        <v>706</v>
      </c>
      <c r="F104" s="7">
        <v>181</v>
      </c>
      <c r="G104" s="7">
        <v>46098</v>
      </c>
      <c r="H104" s="7">
        <v>541</v>
      </c>
      <c r="I104" s="7">
        <v>20460</v>
      </c>
      <c r="J104" s="7">
        <v>8</v>
      </c>
      <c r="K104" s="7">
        <v>6</v>
      </c>
      <c r="L104" s="7">
        <v>259</v>
      </c>
      <c r="M104" s="7">
        <v>89</v>
      </c>
      <c r="N104" s="7">
        <v>212</v>
      </c>
      <c r="O104" s="7">
        <v>60</v>
      </c>
      <c r="P104" s="7">
        <v>39</v>
      </c>
      <c r="Q104" s="7">
        <v>23</v>
      </c>
      <c r="R104" s="7">
        <v>5</v>
      </c>
      <c r="S104" s="7">
        <v>3</v>
      </c>
      <c r="T104" s="7">
        <v>0</v>
      </c>
      <c r="U104" s="8">
        <v>2</v>
      </c>
      <c r="W104" s="166"/>
    </row>
    <row r="105" spans="1:23" ht="13.5">
      <c r="A105" s="78" t="s">
        <v>285</v>
      </c>
      <c r="B105" s="239"/>
      <c r="C105" s="78" t="s">
        <v>286</v>
      </c>
      <c r="D105" s="54"/>
      <c r="E105" s="7">
        <v>100</v>
      </c>
      <c r="F105" s="7">
        <v>21</v>
      </c>
      <c r="G105" s="7">
        <v>6988</v>
      </c>
      <c r="H105" s="7">
        <v>85</v>
      </c>
      <c r="I105" s="7">
        <v>1261</v>
      </c>
      <c r="J105" s="7">
        <v>6</v>
      </c>
      <c r="K105" s="7">
        <v>0</v>
      </c>
      <c r="L105" s="7">
        <v>29</v>
      </c>
      <c r="M105" s="7">
        <v>8</v>
      </c>
      <c r="N105" s="7">
        <v>29</v>
      </c>
      <c r="O105" s="7">
        <v>15</v>
      </c>
      <c r="P105" s="7">
        <v>2</v>
      </c>
      <c r="Q105" s="7">
        <v>5</v>
      </c>
      <c r="R105" s="7">
        <v>2</v>
      </c>
      <c r="S105" s="7">
        <v>3</v>
      </c>
      <c r="T105" s="7">
        <v>1</v>
      </c>
      <c r="U105" s="8">
        <v>0</v>
      </c>
      <c r="W105" s="166"/>
    </row>
    <row r="106" spans="1:23" ht="13.5">
      <c r="A106" s="78" t="s">
        <v>287</v>
      </c>
      <c r="B106" s="239"/>
      <c r="C106" s="78" t="s">
        <v>288</v>
      </c>
      <c r="D106" s="54"/>
      <c r="E106" s="7">
        <v>1353</v>
      </c>
      <c r="F106" s="7">
        <v>433</v>
      </c>
      <c r="G106" s="7">
        <v>1790</v>
      </c>
      <c r="H106" s="7">
        <v>929</v>
      </c>
      <c r="I106" s="7">
        <v>944</v>
      </c>
      <c r="J106" s="7">
        <v>17</v>
      </c>
      <c r="K106" s="7">
        <v>3</v>
      </c>
      <c r="L106" s="7">
        <v>980</v>
      </c>
      <c r="M106" s="7">
        <v>86</v>
      </c>
      <c r="N106" s="7">
        <v>222</v>
      </c>
      <c r="O106" s="7">
        <v>28</v>
      </c>
      <c r="P106" s="7">
        <v>7</v>
      </c>
      <c r="Q106" s="7">
        <v>10</v>
      </c>
      <c r="R106" s="7">
        <v>0</v>
      </c>
      <c r="S106" s="7">
        <v>0</v>
      </c>
      <c r="T106" s="7">
        <v>0</v>
      </c>
      <c r="U106" s="8">
        <v>0</v>
      </c>
      <c r="W106" s="166"/>
    </row>
    <row r="107" spans="1:23" ht="13.5">
      <c r="A107" s="78" t="s">
        <v>238</v>
      </c>
      <c r="B107" s="239"/>
      <c r="C107" s="79" t="s">
        <v>46</v>
      </c>
      <c r="D107" s="80"/>
      <c r="E107" s="7">
        <f aca="true" t="shared" si="10" ref="E107:J107">SUM(E103:E106)</f>
        <v>2171</v>
      </c>
      <c r="F107" s="7">
        <f t="shared" si="10"/>
        <v>641</v>
      </c>
      <c r="G107" s="7">
        <f t="shared" si="10"/>
        <v>60088</v>
      </c>
      <c r="H107" s="7">
        <f t="shared" si="10"/>
        <v>1562</v>
      </c>
      <c r="I107" s="7">
        <f t="shared" si="10"/>
        <v>93989</v>
      </c>
      <c r="J107" s="7">
        <f t="shared" si="10"/>
        <v>31</v>
      </c>
      <c r="K107" s="7">
        <f aca="true" t="shared" si="11" ref="K107:P107">SUM(K103:K106)</f>
        <v>9</v>
      </c>
      <c r="L107" s="7">
        <f t="shared" si="11"/>
        <v>1268</v>
      </c>
      <c r="M107" s="7">
        <f t="shared" si="11"/>
        <v>184</v>
      </c>
      <c r="N107" s="7">
        <f t="shared" si="11"/>
        <v>463</v>
      </c>
      <c r="O107" s="7">
        <f t="shared" si="11"/>
        <v>103</v>
      </c>
      <c r="P107" s="7">
        <f t="shared" si="11"/>
        <v>48</v>
      </c>
      <c r="Q107" s="7">
        <f>SUM(Q103:Q106)</f>
        <v>38</v>
      </c>
      <c r="R107" s="7">
        <f>SUM(R103:R106)</f>
        <v>7</v>
      </c>
      <c r="S107" s="7">
        <f>SUM(S103:S106)</f>
        <v>8</v>
      </c>
      <c r="T107" s="7">
        <f>SUM(T103:T106)</f>
        <v>2</v>
      </c>
      <c r="U107" s="8">
        <f>SUM(U103:U106)</f>
        <v>10</v>
      </c>
      <c r="W107" s="166"/>
    </row>
    <row r="108" spans="1:23" ht="13.5">
      <c r="A108" s="78"/>
      <c r="B108" s="78"/>
      <c r="C108" s="79"/>
      <c r="D108" s="8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  <c r="W108" s="166"/>
    </row>
    <row r="109" spans="1:23" ht="13.5">
      <c r="A109" s="239" t="s">
        <v>289</v>
      </c>
      <c r="B109" s="239"/>
      <c r="C109" s="239"/>
      <c r="D109" s="54"/>
      <c r="E109" s="7">
        <v>11116</v>
      </c>
      <c r="F109" s="7">
        <v>3888</v>
      </c>
      <c r="G109" s="7">
        <v>48858</v>
      </c>
      <c r="H109" s="7">
        <v>7330</v>
      </c>
      <c r="I109" s="7">
        <v>113003</v>
      </c>
      <c r="J109" s="7">
        <v>126</v>
      </c>
      <c r="K109" s="7">
        <v>66</v>
      </c>
      <c r="L109" s="7">
        <v>5481</v>
      </c>
      <c r="M109" s="7">
        <v>1432</v>
      </c>
      <c r="N109" s="7">
        <v>3004</v>
      </c>
      <c r="O109" s="7">
        <v>667</v>
      </c>
      <c r="P109" s="7">
        <v>195</v>
      </c>
      <c r="Q109" s="7">
        <v>113</v>
      </c>
      <c r="R109" s="7">
        <v>7</v>
      </c>
      <c r="S109" s="7">
        <v>18</v>
      </c>
      <c r="T109" s="7">
        <v>6</v>
      </c>
      <c r="U109" s="8">
        <v>1</v>
      </c>
      <c r="W109" s="166"/>
    </row>
    <row r="110" spans="1:23" ht="13.5">
      <c r="A110" s="239" t="s">
        <v>334</v>
      </c>
      <c r="B110" s="239"/>
      <c r="C110" s="239"/>
      <c r="D110" s="54"/>
      <c r="E110" s="7">
        <v>332</v>
      </c>
      <c r="F110" s="7">
        <v>129</v>
      </c>
      <c r="G110" s="7">
        <v>3862</v>
      </c>
      <c r="H110" s="7">
        <v>213</v>
      </c>
      <c r="I110" s="7">
        <v>806</v>
      </c>
      <c r="J110" s="7">
        <v>13</v>
      </c>
      <c r="K110" s="7">
        <v>2</v>
      </c>
      <c r="L110" s="7">
        <v>130</v>
      </c>
      <c r="M110" s="7">
        <v>27</v>
      </c>
      <c r="N110" s="7">
        <v>108</v>
      </c>
      <c r="O110" s="7">
        <v>34</v>
      </c>
      <c r="P110" s="7">
        <v>11</v>
      </c>
      <c r="Q110" s="7">
        <v>5</v>
      </c>
      <c r="R110" s="7">
        <v>1</v>
      </c>
      <c r="S110" s="7">
        <v>1</v>
      </c>
      <c r="T110" s="7">
        <v>0</v>
      </c>
      <c r="U110" s="8">
        <v>0</v>
      </c>
      <c r="W110" s="166"/>
    </row>
    <row r="111" spans="1:23" ht="13.5">
      <c r="A111" s="78"/>
      <c r="B111" s="78"/>
      <c r="C111" s="78"/>
      <c r="D111" s="5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  <c r="W111" s="166"/>
    </row>
    <row r="112" spans="1:23" ht="13.5">
      <c r="A112" s="242" t="s">
        <v>23</v>
      </c>
      <c r="B112" s="242"/>
      <c r="C112" s="242"/>
      <c r="D112" s="81"/>
      <c r="E112" s="160">
        <f>+E110+E109+E107+E101+E96+E91+E87+E78+E67+E63+E52+E40</f>
        <v>123123</v>
      </c>
      <c r="F112" s="160">
        <f>+F110+F109+F107+F101+F96+F91+F87+F78+F67+F63+F52+F40</f>
        <v>42655</v>
      </c>
      <c r="G112" s="160">
        <v>1314013</v>
      </c>
      <c r="H112" s="160">
        <f>+H110+H109+H107+H101+H96+H91+H87+H78+H67+H63+H52+H40</f>
        <v>81733</v>
      </c>
      <c r="I112" s="160">
        <v>712872</v>
      </c>
      <c r="J112" s="160">
        <f aca="true" t="shared" si="12" ref="J112:U112">+J110+J109+J107+J101+J96+J91+J87+J78+J67+J63+J52+J40</f>
        <v>1491</v>
      </c>
      <c r="K112" s="160">
        <f t="shared" si="12"/>
        <v>625</v>
      </c>
      <c r="L112" s="160">
        <f t="shared" si="12"/>
        <v>56344</v>
      </c>
      <c r="M112" s="160">
        <f t="shared" si="12"/>
        <v>15790</v>
      </c>
      <c r="N112" s="160">
        <f t="shared" si="12"/>
        <v>35017</v>
      </c>
      <c r="O112" s="160">
        <f t="shared" si="12"/>
        <v>10192</v>
      </c>
      <c r="P112" s="160">
        <f t="shared" si="12"/>
        <v>2366</v>
      </c>
      <c r="Q112" s="160">
        <f t="shared" si="12"/>
        <v>1027</v>
      </c>
      <c r="R112" s="160">
        <f t="shared" si="12"/>
        <v>75</v>
      </c>
      <c r="S112" s="160">
        <f t="shared" si="12"/>
        <v>140</v>
      </c>
      <c r="T112" s="160">
        <f t="shared" si="12"/>
        <v>23</v>
      </c>
      <c r="U112" s="161">
        <f t="shared" si="12"/>
        <v>33</v>
      </c>
      <c r="W112" s="166"/>
    </row>
    <row r="113" spans="1:22" ht="13.5">
      <c r="A113" s="82" t="s">
        <v>342</v>
      </c>
      <c r="B113" s="82"/>
      <c r="C113" s="82"/>
      <c r="D113" s="82"/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1"/>
    </row>
    <row r="114" spans="1:22" ht="13.5">
      <c r="A114" s="82" t="s">
        <v>340</v>
      </c>
      <c r="B114" s="82"/>
      <c r="C114" s="82"/>
      <c r="D114" s="82"/>
      <c r="E114" s="82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1"/>
    </row>
    <row r="115" spans="1:22" ht="13.5">
      <c r="A115" s="82" t="s">
        <v>325</v>
      </c>
      <c r="B115" s="82"/>
      <c r="C115" s="82"/>
      <c r="D115" s="82"/>
      <c r="E115" s="82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1"/>
    </row>
  </sheetData>
  <mergeCells count="27">
    <mergeCell ref="A110:C110"/>
    <mergeCell ref="A112:C112"/>
    <mergeCell ref="B94:B96"/>
    <mergeCell ref="B98:B101"/>
    <mergeCell ref="B103:B107"/>
    <mergeCell ref="A109:C109"/>
    <mergeCell ref="B65:B67"/>
    <mergeCell ref="B69:B78"/>
    <mergeCell ref="B80:B87"/>
    <mergeCell ref="B89:B92"/>
    <mergeCell ref="E2:E4"/>
    <mergeCell ref="F2:G2"/>
    <mergeCell ref="H2:I2"/>
    <mergeCell ref="J2:U2"/>
    <mergeCell ref="G3:G4"/>
    <mergeCell ref="I3:I4"/>
    <mergeCell ref="A2:C4"/>
    <mergeCell ref="B6:B40"/>
    <mergeCell ref="B42:B52"/>
    <mergeCell ref="B54:B63"/>
    <mergeCell ref="A6:A40"/>
    <mergeCell ref="A42:A52"/>
    <mergeCell ref="A54:A63"/>
    <mergeCell ref="A89:A91"/>
    <mergeCell ref="A65:A67"/>
    <mergeCell ref="A69:A78"/>
    <mergeCell ref="A80:A87"/>
  </mergeCells>
  <printOptions/>
  <pageMargins left="0.75" right="0.75" top="0.87" bottom="0.69" header="0.512" footer="0.512"/>
  <pageSetup horizontalDpi="300" verticalDpi="300" orientation="landscape" paperSize="9" scale="59" r:id="rId2"/>
  <headerFooter alignWithMargins="0">
    <oddHeader>&amp;L&amp;"ＭＳ Ｐゴシック,太字"&amp;14法　人　税
&amp;"ＭＳ Ｐゴシック,標準"&amp;12　4-2　法人数</oddHeader>
  </headerFooter>
  <rowBreaks count="1" manualBreakCount="1">
    <brk id="64" max="20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80" zoomScaleNormal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17.375" style="0" customWidth="1"/>
    <col min="4" max="4" width="10.125" style="0" bestFit="1" customWidth="1"/>
    <col min="5" max="10" width="10.125" style="0" customWidth="1"/>
    <col min="11" max="11" width="10.625" style="0" customWidth="1"/>
    <col min="12" max="15" width="10.125" style="0" customWidth="1"/>
    <col min="16" max="16" width="4.75390625" style="0" customWidth="1"/>
  </cols>
  <sheetData>
    <row r="1" spans="1:16" ht="20.25" customHeight="1" thickBot="1">
      <c r="A1" s="206" t="s">
        <v>101</v>
      </c>
      <c r="B1" s="206"/>
      <c r="C1" s="206"/>
      <c r="D1" s="20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4.25" thickTop="1">
      <c r="A2" s="201" t="s">
        <v>102</v>
      </c>
      <c r="B2" s="196"/>
      <c r="C2" s="196" t="s">
        <v>103</v>
      </c>
      <c r="D2" s="196" t="s">
        <v>74</v>
      </c>
      <c r="E2" s="211" t="s">
        <v>104</v>
      </c>
      <c r="F2" s="198"/>
      <c r="G2" s="254"/>
      <c r="H2" s="254"/>
      <c r="I2" s="254"/>
      <c r="J2" s="254"/>
      <c r="K2" s="254"/>
      <c r="L2" s="254"/>
      <c r="M2" s="254"/>
      <c r="N2" s="255"/>
      <c r="O2" s="247" t="s">
        <v>105</v>
      </c>
      <c r="P2" s="286" t="s">
        <v>106</v>
      </c>
    </row>
    <row r="3" spans="1:16" ht="13.5">
      <c r="A3" s="243"/>
      <c r="B3" s="244"/>
      <c r="C3" s="244"/>
      <c r="D3" s="244"/>
      <c r="E3" s="250" t="s">
        <v>107</v>
      </c>
      <c r="F3" s="251"/>
      <c r="G3" s="252"/>
      <c r="H3" s="252"/>
      <c r="I3" s="252"/>
      <c r="J3" s="252"/>
      <c r="K3" s="253"/>
      <c r="L3" s="285" t="s">
        <v>354</v>
      </c>
      <c r="M3" s="293" t="s">
        <v>16</v>
      </c>
      <c r="N3" s="293" t="s">
        <v>109</v>
      </c>
      <c r="O3" s="247"/>
      <c r="P3" s="287"/>
    </row>
    <row r="4" spans="1:16" ht="13.5">
      <c r="A4" s="243"/>
      <c r="B4" s="244"/>
      <c r="C4" s="244"/>
      <c r="D4" s="244"/>
      <c r="E4" s="259" t="s">
        <v>110</v>
      </c>
      <c r="F4" s="149"/>
      <c r="G4" s="256" t="s">
        <v>111</v>
      </c>
      <c r="H4" s="258" t="s">
        <v>112</v>
      </c>
      <c r="I4" s="258" t="s">
        <v>113</v>
      </c>
      <c r="J4" s="258" t="s">
        <v>337</v>
      </c>
      <c r="K4" s="258" t="s">
        <v>52</v>
      </c>
      <c r="L4" s="248"/>
      <c r="M4" s="293"/>
      <c r="N4" s="293"/>
      <c r="O4" s="247"/>
      <c r="P4" s="287"/>
    </row>
    <row r="5" spans="1:16" ht="27">
      <c r="A5" s="245"/>
      <c r="B5" s="197"/>
      <c r="C5" s="244"/>
      <c r="D5" s="197"/>
      <c r="E5" s="260"/>
      <c r="F5" s="292" t="s">
        <v>355</v>
      </c>
      <c r="G5" s="257"/>
      <c r="H5" s="258"/>
      <c r="I5" s="258"/>
      <c r="J5" s="258"/>
      <c r="K5" s="258"/>
      <c r="L5" s="249"/>
      <c r="M5" s="293"/>
      <c r="N5" s="293"/>
      <c r="O5" s="247"/>
      <c r="P5" s="287" t="s">
        <v>114</v>
      </c>
    </row>
    <row r="6" spans="1:16" s="41" customFormat="1" ht="13.5" customHeight="1">
      <c r="A6" s="92"/>
      <c r="B6" s="92"/>
      <c r="C6" s="93"/>
      <c r="D6" s="94" t="s">
        <v>49</v>
      </c>
      <c r="E6" s="94" t="s">
        <v>49</v>
      </c>
      <c r="F6" s="94" t="s">
        <v>49</v>
      </c>
      <c r="G6" s="94" t="s">
        <v>49</v>
      </c>
      <c r="H6" s="94" t="s">
        <v>49</v>
      </c>
      <c r="I6" s="94" t="s">
        <v>49</v>
      </c>
      <c r="J6" s="94" t="s">
        <v>49</v>
      </c>
      <c r="K6" s="94" t="s">
        <v>49</v>
      </c>
      <c r="L6" s="94" t="s">
        <v>49</v>
      </c>
      <c r="M6" s="94" t="s">
        <v>49</v>
      </c>
      <c r="N6" s="94" t="s">
        <v>49</v>
      </c>
      <c r="O6" s="178" t="s">
        <v>49</v>
      </c>
      <c r="P6" s="288"/>
    </row>
    <row r="7" spans="1:16" ht="13.5">
      <c r="A7" s="9"/>
      <c r="B7" s="9"/>
      <c r="C7" s="54" t="s">
        <v>115</v>
      </c>
      <c r="D7" s="157">
        <f>+K7+L7+M7+N7+O7</f>
        <v>1952</v>
      </c>
      <c r="E7" s="157">
        <v>1824</v>
      </c>
      <c r="F7" s="157">
        <v>0</v>
      </c>
      <c r="G7" s="157">
        <v>1</v>
      </c>
      <c r="H7" s="157">
        <v>0</v>
      </c>
      <c r="I7" s="157">
        <v>47</v>
      </c>
      <c r="J7" s="157">
        <v>1</v>
      </c>
      <c r="K7" s="157">
        <v>1873</v>
      </c>
      <c r="L7" s="157">
        <v>6</v>
      </c>
      <c r="M7" s="157">
        <v>51</v>
      </c>
      <c r="N7" s="157">
        <v>22</v>
      </c>
      <c r="O7" s="179">
        <v>0</v>
      </c>
      <c r="P7" s="290" t="s">
        <v>116</v>
      </c>
    </row>
    <row r="8" spans="1:16" ht="13.5">
      <c r="A8" s="9"/>
      <c r="B8" s="9"/>
      <c r="C8" s="54" t="s">
        <v>117</v>
      </c>
      <c r="D8" s="157">
        <f>+K8+L8+M8+N8+O8</f>
        <v>3355</v>
      </c>
      <c r="E8" s="157">
        <v>3108</v>
      </c>
      <c r="F8" s="157">
        <v>0</v>
      </c>
      <c r="G8" s="157">
        <v>2</v>
      </c>
      <c r="H8" s="157">
        <v>0</v>
      </c>
      <c r="I8" s="157">
        <v>102</v>
      </c>
      <c r="J8" s="157">
        <v>0</v>
      </c>
      <c r="K8" s="157">
        <v>3212</v>
      </c>
      <c r="L8" s="157">
        <v>14</v>
      </c>
      <c r="M8" s="157">
        <v>81</v>
      </c>
      <c r="N8" s="157">
        <v>47</v>
      </c>
      <c r="O8" s="179">
        <v>1</v>
      </c>
      <c r="P8" s="290" t="s">
        <v>118</v>
      </c>
    </row>
    <row r="9" spans="1:16" ht="13.5">
      <c r="A9" s="9"/>
      <c r="B9" s="9"/>
      <c r="C9" s="54" t="s">
        <v>119</v>
      </c>
      <c r="D9" s="157">
        <f>+K9+L9+M9+N9+O9</f>
        <v>9221</v>
      </c>
      <c r="E9" s="157">
        <v>8712</v>
      </c>
      <c r="F9" s="157">
        <v>2</v>
      </c>
      <c r="G9" s="157">
        <v>4</v>
      </c>
      <c r="H9" s="157">
        <v>0</v>
      </c>
      <c r="I9" s="157">
        <v>203</v>
      </c>
      <c r="J9" s="157">
        <v>1</v>
      </c>
      <c r="K9" s="157">
        <v>8920</v>
      </c>
      <c r="L9" s="157">
        <v>25</v>
      </c>
      <c r="M9" s="157">
        <v>175</v>
      </c>
      <c r="N9" s="157">
        <v>96</v>
      </c>
      <c r="O9" s="179">
        <v>5</v>
      </c>
      <c r="P9" s="290" t="s">
        <v>100</v>
      </c>
    </row>
    <row r="10" spans="1:16" ht="13.5">
      <c r="A10" s="9"/>
      <c r="B10" s="9"/>
      <c r="C10" s="54" t="s">
        <v>120</v>
      </c>
      <c r="D10" s="157">
        <f>+K10+L10+M10+N10+O10</f>
        <v>6993</v>
      </c>
      <c r="E10" s="157">
        <v>6559</v>
      </c>
      <c r="F10" s="157">
        <v>0</v>
      </c>
      <c r="G10" s="157">
        <v>6</v>
      </c>
      <c r="H10" s="157">
        <v>0</v>
      </c>
      <c r="I10" s="157">
        <v>203</v>
      </c>
      <c r="J10" s="157">
        <v>0</v>
      </c>
      <c r="K10" s="157">
        <v>6768</v>
      </c>
      <c r="L10" s="157">
        <v>8</v>
      </c>
      <c r="M10" s="157">
        <v>142</v>
      </c>
      <c r="N10" s="157">
        <v>70</v>
      </c>
      <c r="O10" s="179">
        <v>5</v>
      </c>
      <c r="P10" s="290" t="s">
        <v>121</v>
      </c>
    </row>
    <row r="11" spans="1:16" ht="13.5">
      <c r="A11" s="9"/>
      <c r="B11" s="9"/>
      <c r="C11" s="54" t="s">
        <v>122</v>
      </c>
      <c r="D11" s="157">
        <f>+K11+L11+M11+N11+O11</f>
        <v>11715</v>
      </c>
      <c r="E11" s="157">
        <v>11081</v>
      </c>
      <c r="F11" s="157">
        <v>2</v>
      </c>
      <c r="G11" s="157">
        <v>38</v>
      </c>
      <c r="H11" s="157">
        <v>0</v>
      </c>
      <c r="I11" s="157">
        <v>98</v>
      </c>
      <c r="J11" s="157">
        <v>2</v>
      </c>
      <c r="K11" s="157">
        <v>11219</v>
      </c>
      <c r="L11" s="157">
        <v>48</v>
      </c>
      <c r="M11" s="157">
        <v>299</v>
      </c>
      <c r="N11" s="157">
        <v>138</v>
      </c>
      <c r="O11" s="179">
        <v>11</v>
      </c>
      <c r="P11" s="290" t="s">
        <v>123</v>
      </c>
    </row>
    <row r="12" spans="1:16" ht="13.5">
      <c r="A12" s="9" t="s">
        <v>124</v>
      </c>
      <c r="B12" s="9"/>
      <c r="C12" s="54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79"/>
      <c r="P12" s="290"/>
    </row>
    <row r="13" spans="1:16" ht="13.5">
      <c r="A13" s="9"/>
      <c r="B13" s="9"/>
      <c r="C13" s="54" t="s">
        <v>125</v>
      </c>
      <c r="D13" s="157">
        <f>+K13+L13+M13+N13+O13</f>
        <v>8349</v>
      </c>
      <c r="E13" s="157">
        <v>7926</v>
      </c>
      <c r="F13" s="157">
        <v>1</v>
      </c>
      <c r="G13" s="157">
        <v>13</v>
      </c>
      <c r="H13" s="157">
        <v>0</v>
      </c>
      <c r="I13" s="157">
        <v>185</v>
      </c>
      <c r="J13" s="157">
        <v>0</v>
      </c>
      <c r="K13" s="157">
        <v>8124</v>
      </c>
      <c r="L13" s="157">
        <v>33</v>
      </c>
      <c r="M13" s="157">
        <v>101</v>
      </c>
      <c r="N13" s="157">
        <v>90</v>
      </c>
      <c r="O13" s="179">
        <v>1</v>
      </c>
      <c r="P13" s="290" t="s">
        <v>126</v>
      </c>
    </row>
    <row r="14" spans="1:16" ht="13.5">
      <c r="A14" s="9"/>
      <c r="B14" s="9"/>
      <c r="C14" s="54" t="s">
        <v>127</v>
      </c>
      <c r="D14" s="157">
        <f>+K14+L14+M14+N14+O14</f>
        <v>14250</v>
      </c>
      <c r="E14" s="157">
        <v>13653</v>
      </c>
      <c r="F14" s="157">
        <v>1</v>
      </c>
      <c r="G14" s="157">
        <v>9</v>
      </c>
      <c r="H14" s="157">
        <v>0</v>
      </c>
      <c r="I14" s="157">
        <v>204</v>
      </c>
      <c r="J14" s="157">
        <v>4</v>
      </c>
      <c r="K14" s="157">
        <v>13870</v>
      </c>
      <c r="L14" s="157">
        <v>45</v>
      </c>
      <c r="M14" s="157">
        <v>179</v>
      </c>
      <c r="N14" s="157">
        <v>146</v>
      </c>
      <c r="O14" s="179">
        <v>10</v>
      </c>
      <c r="P14" s="290" t="s">
        <v>124</v>
      </c>
    </row>
    <row r="15" spans="1:16" ht="13.5">
      <c r="A15" s="9"/>
      <c r="B15" s="9"/>
      <c r="C15" s="54" t="s">
        <v>128</v>
      </c>
      <c r="D15" s="157">
        <f>+K15+L15+M15+N15+O15</f>
        <v>8059</v>
      </c>
      <c r="E15" s="157">
        <v>7677</v>
      </c>
      <c r="F15" s="157">
        <v>0</v>
      </c>
      <c r="G15" s="157">
        <v>2</v>
      </c>
      <c r="H15" s="157">
        <v>0</v>
      </c>
      <c r="I15" s="157">
        <v>216</v>
      </c>
      <c r="J15" s="157">
        <v>2</v>
      </c>
      <c r="K15" s="157">
        <v>7897</v>
      </c>
      <c r="L15" s="157">
        <v>16</v>
      </c>
      <c r="M15" s="157">
        <v>84</v>
      </c>
      <c r="N15" s="157">
        <v>61</v>
      </c>
      <c r="O15" s="179">
        <v>1</v>
      </c>
      <c r="P15" s="290" t="s">
        <v>129</v>
      </c>
    </row>
    <row r="16" spans="1:16" ht="13.5">
      <c r="A16" s="9"/>
      <c r="B16" s="9"/>
      <c r="C16" s="54" t="s">
        <v>130</v>
      </c>
      <c r="D16" s="157">
        <f>+K16+L16+M16+N16+O16</f>
        <v>3321</v>
      </c>
      <c r="E16" s="157">
        <v>3008</v>
      </c>
      <c r="F16" s="157">
        <v>0</v>
      </c>
      <c r="G16" s="157">
        <v>3</v>
      </c>
      <c r="H16" s="157">
        <v>0</v>
      </c>
      <c r="I16" s="157">
        <v>114</v>
      </c>
      <c r="J16" s="157">
        <v>0</v>
      </c>
      <c r="K16" s="157">
        <v>3125</v>
      </c>
      <c r="L16" s="157">
        <v>13</v>
      </c>
      <c r="M16" s="157">
        <v>128</v>
      </c>
      <c r="N16" s="157">
        <v>55</v>
      </c>
      <c r="O16" s="179">
        <v>0</v>
      </c>
      <c r="P16" s="290" t="s">
        <v>131</v>
      </c>
    </row>
    <row r="17" spans="1:16" ht="13.5">
      <c r="A17" s="9"/>
      <c r="B17" s="9"/>
      <c r="C17" s="54" t="s">
        <v>132</v>
      </c>
      <c r="D17" s="157">
        <f>+K17+L17+M17+N17+O17</f>
        <v>6332</v>
      </c>
      <c r="E17" s="157">
        <v>5890</v>
      </c>
      <c r="F17" s="157">
        <v>0</v>
      </c>
      <c r="G17" s="157">
        <v>14</v>
      </c>
      <c r="H17" s="157">
        <v>0</v>
      </c>
      <c r="I17" s="157">
        <v>158</v>
      </c>
      <c r="J17" s="157">
        <v>1</v>
      </c>
      <c r="K17" s="157">
        <v>6063</v>
      </c>
      <c r="L17" s="157">
        <v>25</v>
      </c>
      <c r="M17" s="157">
        <v>161</v>
      </c>
      <c r="N17" s="157">
        <v>82</v>
      </c>
      <c r="O17" s="179">
        <v>1</v>
      </c>
      <c r="P17" s="290" t="s">
        <v>133</v>
      </c>
    </row>
    <row r="18" spans="1:16" ht="13.5">
      <c r="A18" s="9"/>
      <c r="B18" s="9"/>
      <c r="C18" s="54" t="s">
        <v>326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79"/>
      <c r="P18" s="290"/>
    </row>
    <row r="19" spans="1:16" ht="13.5">
      <c r="A19" s="9"/>
      <c r="B19" s="9"/>
      <c r="C19" s="54" t="s">
        <v>134</v>
      </c>
      <c r="D19" s="157">
        <f>+K19+L19+M19+N19+O19</f>
        <v>1976</v>
      </c>
      <c r="E19" s="157">
        <v>1833</v>
      </c>
      <c r="F19" s="157">
        <v>0</v>
      </c>
      <c r="G19" s="157">
        <v>3</v>
      </c>
      <c r="H19" s="157">
        <v>0</v>
      </c>
      <c r="I19" s="157">
        <v>45</v>
      </c>
      <c r="J19" s="157">
        <v>0</v>
      </c>
      <c r="K19" s="157">
        <v>1881</v>
      </c>
      <c r="L19" s="157">
        <v>14</v>
      </c>
      <c r="M19" s="157">
        <v>55</v>
      </c>
      <c r="N19" s="157">
        <v>26</v>
      </c>
      <c r="O19" s="179">
        <v>0</v>
      </c>
      <c r="P19" s="290" t="s">
        <v>135</v>
      </c>
    </row>
    <row r="20" spans="1:16" ht="13.5">
      <c r="A20" s="9" t="s">
        <v>136</v>
      </c>
      <c r="B20" s="9"/>
      <c r="C20" s="54" t="s">
        <v>137</v>
      </c>
      <c r="D20" s="157">
        <f>+K20+L20+M20+N20+O20</f>
        <v>3120</v>
      </c>
      <c r="E20" s="157">
        <v>2897</v>
      </c>
      <c r="F20" s="157">
        <v>0</v>
      </c>
      <c r="G20" s="157">
        <v>4</v>
      </c>
      <c r="H20" s="157">
        <v>0</v>
      </c>
      <c r="I20" s="157">
        <v>84</v>
      </c>
      <c r="J20" s="157">
        <v>1</v>
      </c>
      <c r="K20" s="157">
        <v>2986</v>
      </c>
      <c r="L20" s="157">
        <v>18</v>
      </c>
      <c r="M20" s="157">
        <v>76</v>
      </c>
      <c r="N20" s="157">
        <v>40</v>
      </c>
      <c r="O20" s="179">
        <v>0</v>
      </c>
      <c r="P20" s="290" t="s">
        <v>138</v>
      </c>
    </row>
    <row r="21" spans="1:16" ht="13.5">
      <c r="A21" s="9"/>
      <c r="B21" s="9"/>
      <c r="C21" s="54" t="s">
        <v>139</v>
      </c>
      <c r="D21" s="157">
        <f>+K21+L21+M21+N21+O21</f>
        <v>2030</v>
      </c>
      <c r="E21" s="157">
        <v>1868</v>
      </c>
      <c r="F21" s="157">
        <v>0</v>
      </c>
      <c r="G21" s="157">
        <v>16</v>
      </c>
      <c r="H21" s="157">
        <v>0</v>
      </c>
      <c r="I21" s="157">
        <v>58</v>
      </c>
      <c r="J21" s="157">
        <v>1</v>
      </c>
      <c r="K21" s="157">
        <v>1943</v>
      </c>
      <c r="L21" s="157">
        <v>10</v>
      </c>
      <c r="M21" s="157">
        <v>53</v>
      </c>
      <c r="N21" s="157">
        <v>24</v>
      </c>
      <c r="O21" s="179">
        <v>0</v>
      </c>
      <c r="P21" s="290" t="s">
        <v>140</v>
      </c>
    </row>
    <row r="22" spans="1:16" ht="13.5">
      <c r="A22" s="9"/>
      <c r="B22" s="9"/>
      <c r="C22" s="54" t="s">
        <v>141</v>
      </c>
      <c r="D22" s="157">
        <f>+K22+L22+M22+N22+O22</f>
        <v>1341</v>
      </c>
      <c r="E22" s="157">
        <v>1237</v>
      </c>
      <c r="F22" s="157">
        <v>0</v>
      </c>
      <c r="G22" s="157">
        <v>0</v>
      </c>
      <c r="H22" s="157">
        <v>0</v>
      </c>
      <c r="I22" s="157">
        <v>25</v>
      </c>
      <c r="J22" s="157">
        <v>0</v>
      </c>
      <c r="K22" s="157">
        <v>1262</v>
      </c>
      <c r="L22" s="157">
        <v>18</v>
      </c>
      <c r="M22" s="157">
        <v>44</v>
      </c>
      <c r="N22" s="157">
        <v>17</v>
      </c>
      <c r="O22" s="179">
        <v>0</v>
      </c>
      <c r="P22" s="290" t="s">
        <v>142</v>
      </c>
    </row>
    <row r="23" spans="1:16" ht="13.5">
      <c r="A23" s="9"/>
      <c r="B23" s="9"/>
      <c r="C23" s="54" t="s">
        <v>143</v>
      </c>
      <c r="D23" s="157">
        <f>+K23+L23+M23+N23+O23</f>
        <v>1775</v>
      </c>
      <c r="E23" s="157">
        <v>1589</v>
      </c>
      <c r="F23" s="157">
        <v>0</v>
      </c>
      <c r="G23" s="157">
        <v>1</v>
      </c>
      <c r="H23" s="157">
        <v>0</v>
      </c>
      <c r="I23" s="157">
        <v>56</v>
      </c>
      <c r="J23" s="157">
        <v>0</v>
      </c>
      <c r="K23" s="157">
        <v>1646</v>
      </c>
      <c r="L23" s="157">
        <v>14</v>
      </c>
      <c r="M23" s="157">
        <v>83</v>
      </c>
      <c r="N23" s="157">
        <v>32</v>
      </c>
      <c r="O23" s="179">
        <v>0</v>
      </c>
      <c r="P23" s="290" t="s">
        <v>144</v>
      </c>
    </row>
    <row r="24" spans="1:16" ht="13.5">
      <c r="A24" s="9"/>
      <c r="B24" s="9"/>
      <c r="C24" s="54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79"/>
      <c r="P24" s="290"/>
    </row>
    <row r="25" spans="1:16" ht="13.5">
      <c r="A25" s="9"/>
      <c r="B25" s="9"/>
      <c r="C25" s="54" t="s">
        <v>145</v>
      </c>
      <c r="D25" s="157">
        <f>+K25+L25+M25+N25+O25</f>
        <v>1172</v>
      </c>
      <c r="E25" s="157">
        <v>1089</v>
      </c>
      <c r="F25" s="157">
        <v>0</v>
      </c>
      <c r="G25" s="157">
        <v>0</v>
      </c>
      <c r="H25" s="157">
        <v>0</v>
      </c>
      <c r="I25" s="157">
        <v>17</v>
      </c>
      <c r="J25" s="157">
        <v>0</v>
      </c>
      <c r="K25" s="157">
        <v>1106</v>
      </c>
      <c r="L25" s="157">
        <v>5</v>
      </c>
      <c r="M25" s="157">
        <v>54</v>
      </c>
      <c r="N25" s="157">
        <v>7</v>
      </c>
      <c r="O25" s="179">
        <v>0</v>
      </c>
      <c r="P25" s="290" t="s">
        <v>146</v>
      </c>
    </row>
    <row r="26" spans="1:16" ht="13.5">
      <c r="A26" s="9"/>
      <c r="B26" s="9"/>
      <c r="C26" s="54" t="s">
        <v>147</v>
      </c>
      <c r="D26" s="157">
        <f>+K26+L26+M26+N26+O26</f>
        <v>2397</v>
      </c>
      <c r="E26" s="157">
        <v>2182</v>
      </c>
      <c r="F26" s="157">
        <v>0</v>
      </c>
      <c r="G26" s="157">
        <v>3</v>
      </c>
      <c r="H26" s="157">
        <v>0</v>
      </c>
      <c r="I26" s="157">
        <v>74</v>
      </c>
      <c r="J26" s="157">
        <v>0</v>
      </c>
      <c r="K26" s="157">
        <v>2259</v>
      </c>
      <c r="L26" s="157">
        <v>14</v>
      </c>
      <c r="M26" s="157">
        <v>88</v>
      </c>
      <c r="N26" s="157">
        <v>36</v>
      </c>
      <c r="O26" s="179">
        <v>0</v>
      </c>
      <c r="P26" s="290" t="s">
        <v>148</v>
      </c>
    </row>
    <row r="27" spans="1:16" ht="13.5">
      <c r="A27" s="9"/>
      <c r="B27" s="9"/>
      <c r="C27" s="54" t="s">
        <v>149</v>
      </c>
      <c r="D27" s="157">
        <f>+K27+L27+M27+N27+O27</f>
        <v>5773</v>
      </c>
      <c r="E27" s="157">
        <v>5498</v>
      </c>
      <c r="F27" s="157">
        <v>0</v>
      </c>
      <c r="G27" s="157">
        <v>10</v>
      </c>
      <c r="H27" s="157">
        <v>0</v>
      </c>
      <c r="I27" s="157">
        <v>134</v>
      </c>
      <c r="J27" s="157">
        <v>1</v>
      </c>
      <c r="K27" s="157">
        <v>5643</v>
      </c>
      <c r="L27" s="157">
        <v>18</v>
      </c>
      <c r="M27" s="157">
        <v>62</v>
      </c>
      <c r="N27" s="157">
        <v>49</v>
      </c>
      <c r="O27" s="179">
        <v>1</v>
      </c>
      <c r="P27" s="290" t="s">
        <v>150</v>
      </c>
    </row>
    <row r="28" spans="1:16" ht="13.5">
      <c r="A28" s="9" t="s">
        <v>151</v>
      </c>
      <c r="B28" s="9"/>
      <c r="C28" s="54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79"/>
      <c r="P28" s="290"/>
    </row>
    <row r="29" spans="1:16" s="19" customFormat="1" ht="14.25">
      <c r="A29" s="88"/>
      <c r="B29" s="88"/>
      <c r="C29" s="89" t="s">
        <v>152</v>
      </c>
      <c r="D29" s="163">
        <v>93131</v>
      </c>
      <c r="E29" s="163">
        <v>87631</v>
      </c>
      <c r="F29" s="163">
        <v>6</v>
      </c>
      <c r="G29" s="163">
        <v>129</v>
      </c>
      <c r="H29" s="163">
        <v>0</v>
      </c>
      <c r="I29" s="163">
        <v>2023</v>
      </c>
      <c r="J29" s="163">
        <v>14</v>
      </c>
      <c r="K29" s="163">
        <v>89797</v>
      </c>
      <c r="L29" s="163">
        <v>344</v>
      </c>
      <c r="M29" s="163">
        <v>1916</v>
      </c>
      <c r="N29" s="163">
        <v>1038</v>
      </c>
      <c r="O29" s="180">
        <v>36</v>
      </c>
      <c r="P29" s="291" t="s">
        <v>52</v>
      </c>
    </row>
    <row r="30" spans="1:16" ht="13.5">
      <c r="A30" s="9"/>
      <c r="B30" s="9"/>
      <c r="C30" s="54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79"/>
      <c r="P30" s="290"/>
    </row>
    <row r="31" spans="1:16" s="19" customFormat="1" ht="14.25">
      <c r="A31" s="88"/>
      <c r="B31" s="88"/>
      <c r="C31" s="89" t="s">
        <v>153</v>
      </c>
      <c r="D31" s="163">
        <v>21521</v>
      </c>
      <c r="E31" s="163">
        <v>20203</v>
      </c>
      <c r="F31" s="163">
        <v>2</v>
      </c>
      <c r="G31" s="163">
        <v>13</v>
      </c>
      <c r="H31" s="163">
        <v>0</v>
      </c>
      <c r="I31" s="163">
        <v>555</v>
      </c>
      <c r="J31" s="163">
        <v>2</v>
      </c>
      <c r="K31" s="163">
        <v>20773</v>
      </c>
      <c r="L31" s="163">
        <v>53</v>
      </c>
      <c r="M31" s="163">
        <v>449</v>
      </c>
      <c r="N31" s="163">
        <v>235</v>
      </c>
      <c r="O31" s="180">
        <v>11</v>
      </c>
      <c r="P31" s="291" t="s">
        <v>154</v>
      </c>
    </row>
    <row r="32" spans="1:16" s="19" customFormat="1" ht="14.25">
      <c r="A32" s="88"/>
      <c r="B32" s="88"/>
      <c r="C32" s="89" t="s">
        <v>155</v>
      </c>
      <c r="D32" s="163">
        <v>42373</v>
      </c>
      <c r="E32" s="163">
        <v>40337</v>
      </c>
      <c r="F32" s="163">
        <v>4</v>
      </c>
      <c r="G32" s="163">
        <v>62</v>
      </c>
      <c r="H32" s="163">
        <v>0</v>
      </c>
      <c r="I32" s="163">
        <v>703</v>
      </c>
      <c r="J32" s="163">
        <v>8</v>
      </c>
      <c r="K32" s="163">
        <v>41110</v>
      </c>
      <c r="L32" s="163">
        <v>142</v>
      </c>
      <c r="M32" s="163">
        <v>663</v>
      </c>
      <c r="N32" s="163">
        <v>435</v>
      </c>
      <c r="O32" s="180">
        <v>23</v>
      </c>
      <c r="P32" s="291" t="s">
        <v>124</v>
      </c>
    </row>
    <row r="33" spans="1:16" ht="13.5">
      <c r="A33" s="9"/>
      <c r="B33" s="9"/>
      <c r="C33" s="54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79"/>
      <c r="P33" s="290"/>
    </row>
    <row r="34" spans="1:16" ht="13.5">
      <c r="A34" s="9"/>
      <c r="B34" s="9"/>
      <c r="C34" s="54" t="s">
        <v>156</v>
      </c>
      <c r="D34" s="157">
        <v>4723</v>
      </c>
      <c r="E34" s="157">
        <v>4188</v>
      </c>
      <c r="F34" s="157">
        <v>0</v>
      </c>
      <c r="G34" s="157">
        <v>7</v>
      </c>
      <c r="H34" s="157">
        <v>0</v>
      </c>
      <c r="I34" s="157">
        <v>106</v>
      </c>
      <c r="J34" s="157">
        <v>2</v>
      </c>
      <c r="K34" s="157">
        <v>4303</v>
      </c>
      <c r="L34" s="157">
        <v>62</v>
      </c>
      <c r="M34" s="157">
        <v>231</v>
      </c>
      <c r="N34" s="157">
        <v>126</v>
      </c>
      <c r="O34" s="179">
        <v>1</v>
      </c>
      <c r="P34" s="290" t="s">
        <v>157</v>
      </c>
    </row>
    <row r="35" spans="1:16" ht="13.5">
      <c r="A35" s="9" t="s">
        <v>158</v>
      </c>
      <c r="B35" s="9"/>
      <c r="C35" s="54" t="s">
        <v>159</v>
      </c>
      <c r="D35" s="157">
        <v>1892</v>
      </c>
      <c r="E35" s="157">
        <v>1597</v>
      </c>
      <c r="F35" s="157">
        <v>1</v>
      </c>
      <c r="G35" s="157">
        <v>8</v>
      </c>
      <c r="H35" s="157">
        <v>0</v>
      </c>
      <c r="I35" s="157">
        <v>49</v>
      </c>
      <c r="J35" s="157">
        <v>0</v>
      </c>
      <c r="K35" s="157">
        <v>1654</v>
      </c>
      <c r="L35" s="157">
        <v>58</v>
      </c>
      <c r="M35" s="157">
        <v>138</v>
      </c>
      <c r="N35" s="157">
        <v>42</v>
      </c>
      <c r="O35" s="179">
        <v>0</v>
      </c>
      <c r="P35" s="290" t="s">
        <v>160</v>
      </c>
    </row>
    <row r="36" spans="1:16" ht="13.5">
      <c r="A36" s="9"/>
      <c r="B36" s="9"/>
      <c r="C36" s="54" t="s">
        <v>161</v>
      </c>
      <c r="D36" s="157">
        <v>1973</v>
      </c>
      <c r="E36" s="157">
        <v>1793</v>
      </c>
      <c r="F36" s="157">
        <v>0</v>
      </c>
      <c r="G36" s="157">
        <v>2</v>
      </c>
      <c r="H36" s="157">
        <v>0</v>
      </c>
      <c r="I36" s="157">
        <v>55</v>
      </c>
      <c r="J36" s="157">
        <v>1</v>
      </c>
      <c r="K36" s="157">
        <v>1851</v>
      </c>
      <c r="L36" s="157">
        <v>39</v>
      </c>
      <c r="M36" s="157">
        <v>49</v>
      </c>
      <c r="N36" s="157">
        <v>34</v>
      </c>
      <c r="O36" s="179">
        <v>0</v>
      </c>
      <c r="P36" s="290" t="s">
        <v>162</v>
      </c>
    </row>
    <row r="37" spans="1:16" ht="13.5">
      <c r="A37" s="9" t="s">
        <v>157</v>
      </c>
      <c r="B37" s="9"/>
      <c r="C37" s="54" t="s">
        <v>163</v>
      </c>
      <c r="D37" s="157">
        <v>1626</v>
      </c>
      <c r="E37" s="157">
        <v>1473</v>
      </c>
      <c r="F37" s="157">
        <v>0</v>
      </c>
      <c r="G37" s="157">
        <v>1</v>
      </c>
      <c r="H37" s="157">
        <v>0</v>
      </c>
      <c r="I37" s="157">
        <v>38</v>
      </c>
      <c r="J37" s="157">
        <v>0</v>
      </c>
      <c r="K37" s="157">
        <v>1512</v>
      </c>
      <c r="L37" s="157">
        <v>22</v>
      </c>
      <c r="M37" s="157">
        <v>72</v>
      </c>
      <c r="N37" s="157">
        <v>20</v>
      </c>
      <c r="O37" s="179">
        <v>0</v>
      </c>
      <c r="P37" s="290" t="s">
        <v>164</v>
      </c>
    </row>
    <row r="38" spans="1:16" ht="13.5">
      <c r="A38" s="9"/>
      <c r="B38" s="9"/>
      <c r="C38" s="54" t="s">
        <v>165</v>
      </c>
      <c r="D38" s="157">
        <v>2257</v>
      </c>
      <c r="E38" s="157">
        <v>2011</v>
      </c>
      <c r="F38" s="157">
        <v>0</v>
      </c>
      <c r="G38" s="157">
        <v>1</v>
      </c>
      <c r="H38" s="157">
        <v>0</v>
      </c>
      <c r="I38" s="157">
        <v>68</v>
      </c>
      <c r="J38" s="157">
        <v>0</v>
      </c>
      <c r="K38" s="157">
        <v>2080</v>
      </c>
      <c r="L38" s="157">
        <v>40</v>
      </c>
      <c r="M38" s="157">
        <v>99</v>
      </c>
      <c r="N38" s="157">
        <v>37</v>
      </c>
      <c r="O38" s="179">
        <v>1</v>
      </c>
      <c r="P38" s="290" t="s">
        <v>166</v>
      </c>
    </row>
    <row r="39" spans="1:16" ht="13.5">
      <c r="A39" s="9" t="s">
        <v>151</v>
      </c>
      <c r="B39" s="9"/>
      <c r="C39" s="54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79"/>
      <c r="P39" s="290"/>
    </row>
    <row r="40" spans="1:16" s="19" customFormat="1" ht="14.25">
      <c r="A40" s="88"/>
      <c r="B40" s="88"/>
      <c r="C40" s="89" t="s">
        <v>167</v>
      </c>
      <c r="D40" s="163">
        <v>12471</v>
      </c>
      <c r="E40" s="163">
        <v>11062</v>
      </c>
      <c r="F40" s="163">
        <v>1</v>
      </c>
      <c r="G40" s="163">
        <v>19</v>
      </c>
      <c r="H40" s="163">
        <v>0</v>
      </c>
      <c r="I40" s="163">
        <v>316</v>
      </c>
      <c r="J40" s="163">
        <v>3</v>
      </c>
      <c r="K40" s="163">
        <v>11400</v>
      </c>
      <c r="L40" s="163">
        <v>221</v>
      </c>
      <c r="M40" s="163">
        <v>589</v>
      </c>
      <c r="N40" s="163">
        <v>259</v>
      </c>
      <c r="O40" s="180">
        <v>2</v>
      </c>
      <c r="P40" s="291" t="s">
        <v>52</v>
      </c>
    </row>
    <row r="41" spans="1:16" ht="13.5">
      <c r="A41" s="9"/>
      <c r="B41" s="9"/>
      <c r="C41" s="54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79"/>
      <c r="P41" s="290"/>
    </row>
    <row r="42" spans="1:16" ht="13.5">
      <c r="A42" s="9"/>
      <c r="B42" s="9"/>
      <c r="C42" s="54" t="s">
        <v>168</v>
      </c>
      <c r="D42" s="157">
        <v>9825</v>
      </c>
      <c r="E42" s="157">
        <v>8918</v>
      </c>
      <c r="F42" s="157">
        <v>0</v>
      </c>
      <c r="G42" s="157">
        <v>6</v>
      </c>
      <c r="H42" s="157">
        <v>0</v>
      </c>
      <c r="I42" s="157">
        <v>322</v>
      </c>
      <c r="J42" s="157">
        <v>0</v>
      </c>
      <c r="K42" s="157">
        <v>9246</v>
      </c>
      <c r="L42" s="157">
        <v>70</v>
      </c>
      <c r="M42" s="157">
        <v>319</v>
      </c>
      <c r="N42" s="157">
        <v>188</v>
      </c>
      <c r="O42" s="179">
        <v>2</v>
      </c>
      <c r="P42" s="290" t="s">
        <v>169</v>
      </c>
    </row>
    <row r="43" spans="1:16" ht="13.5">
      <c r="A43" s="9"/>
      <c r="B43" s="9"/>
      <c r="C43" s="54" t="s">
        <v>170</v>
      </c>
      <c r="D43" s="157">
        <v>5250</v>
      </c>
      <c r="E43" s="157">
        <v>4848</v>
      </c>
      <c r="F43" s="157">
        <v>0</v>
      </c>
      <c r="G43" s="157">
        <v>2</v>
      </c>
      <c r="H43" s="157">
        <v>0</v>
      </c>
      <c r="I43" s="157">
        <v>135</v>
      </c>
      <c r="J43" s="157">
        <v>0</v>
      </c>
      <c r="K43" s="157">
        <v>4985</v>
      </c>
      <c r="L43" s="157">
        <v>24</v>
      </c>
      <c r="M43" s="157">
        <v>156</v>
      </c>
      <c r="N43" s="157">
        <v>85</v>
      </c>
      <c r="O43" s="179">
        <v>0</v>
      </c>
      <c r="P43" s="290" t="s">
        <v>158</v>
      </c>
    </row>
    <row r="44" spans="1:16" ht="13.5">
      <c r="A44" s="9" t="s">
        <v>169</v>
      </c>
      <c r="B44" s="9"/>
      <c r="C44" s="54" t="s">
        <v>171</v>
      </c>
      <c r="D44" s="157">
        <v>1853</v>
      </c>
      <c r="E44" s="157">
        <v>1640</v>
      </c>
      <c r="F44" s="157">
        <v>0</v>
      </c>
      <c r="G44" s="157">
        <v>1</v>
      </c>
      <c r="H44" s="157">
        <v>0</v>
      </c>
      <c r="I44" s="157">
        <v>65</v>
      </c>
      <c r="J44" s="157">
        <v>0</v>
      </c>
      <c r="K44" s="157">
        <v>1706</v>
      </c>
      <c r="L44" s="157">
        <v>7</v>
      </c>
      <c r="M44" s="157">
        <v>98</v>
      </c>
      <c r="N44" s="157">
        <v>42</v>
      </c>
      <c r="O44" s="179">
        <v>0</v>
      </c>
      <c r="P44" s="290" t="s">
        <v>172</v>
      </c>
    </row>
    <row r="45" spans="1:16" ht="13.5">
      <c r="A45" s="9"/>
      <c r="B45" s="9"/>
      <c r="C45" s="54" t="s">
        <v>173</v>
      </c>
      <c r="D45" s="157">
        <v>3155</v>
      </c>
      <c r="E45" s="157">
        <v>2862</v>
      </c>
      <c r="F45" s="157">
        <v>0</v>
      </c>
      <c r="G45" s="157">
        <v>1</v>
      </c>
      <c r="H45" s="157">
        <v>0</v>
      </c>
      <c r="I45" s="157">
        <v>122</v>
      </c>
      <c r="J45" s="157">
        <v>0</v>
      </c>
      <c r="K45" s="157">
        <v>2985</v>
      </c>
      <c r="L45" s="157">
        <v>17</v>
      </c>
      <c r="M45" s="157">
        <v>105</v>
      </c>
      <c r="N45" s="157">
        <v>47</v>
      </c>
      <c r="O45" s="179">
        <v>1</v>
      </c>
      <c r="P45" s="290" t="s">
        <v>174</v>
      </c>
    </row>
    <row r="46" spans="1:16" ht="13.5">
      <c r="A46" s="9" t="s">
        <v>175</v>
      </c>
      <c r="B46" s="9"/>
      <c r="C46" s="54" t="s">
        <v>176</v>
      </c>
      <c r="D46" s="157">
        <v>892</v>
      </c>
      <c r="E46" s="157">
        <v>767</v>
      </c>
      <c r="F46" s="157">
        <v>0</v>
      </c>
      <c r="G46" s="157">
        <v>2</v>
      </c>
      <c r="H46" s="157">
        <v>0</v>
      </c>
      <c r="I46" s="157">
        <v>14</v>
      </c>
      <c r="J46" s="157">
        <v>0</v>
      </c>
      <c r="K46" s="157">
        <v>783</v>
      </c>
      <c r="L46" s="157">
        <v>17</v>
      </c>
      <c r="M46" s="157">
        <v>64</v>
      </c>
      <c r="N46" s="157">
        <v>28</v>
      </c>
      <c r="O46" s="179">
        <v>0</v>
      </c>
      <c r="P46" s="290" t="s">
        <v>177</v>
      </c>
    </row>
    <row r="47" spans="1:16" ht="13.5">
      <c r="A47" s="9"/>
      <c r="B47" s="9"/>
      <c r="C47" s="54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79"/>
      <c r="P47" s="290"/>
    </row>
    <row r="48" spans="1:16" ht="13.5">
      <c r="A48" s="9"/>
      <c r="B48" s="9"/>
      <c r="C48" s="54" t="s">
        <v>178</v>
      </c>
      <c r="D48" s="157">
        <v>1331</v>
      </c>
      <c r="E48" s="157">
        <v>1178</v>
      </c>
      <c r="F48" s="157">
        <v>0</v>
      </c>
      <c r="G48" s="157">
        <v>0</v>
      </c>
      <c r="H48" s="157">
        <v>0</v>
      </c>
      <c r="I48" s="157">
        <v>29</v>
      </c>
      <c r="J48" s="157">
        <v>0</v>
      </c>
      <c r="K48" s="157">
        <v>1207</v>
      </c>
      <c r="L48" s="157">
        <v>19</v>
      </c>
      <c r="M48" s="157">
        <v>70</v>
      </c>
      <c r="N48" s="157">
        <v>34</v>
      </c>
      <c r="O48" s="179">
        <v>1</v>
      </c>
      <c r="P48" s="290" t="s">
        <v>179</v>
      </c>
    </row>
    <row r="49" spans="1:16" ht="13.5">
      <c r="A49" s="9" t="s">
        <v>151</v>
      </c>
      <c r="B49" s="9"/>
      <c r="C49" s="54" t="s">
        <v>180</v>
      </c>
      <c r="D49" s="157">
        <v>557</v>
      </c>
      <c r="E49" s="157">
        <v>505</v>
      </c>
      <c r="F49" s="157">
        <v>0</v>
      </c>
      <c r="G49" s="157">
        <v>1</v>
      </c>
      <c r="H49" s="157">
        <v>0</v>
      </c>
      <c r="I49" s="157">
        <v>12</v>
      </c>
      <c r="J49" s="157">
        <v>0</v>
      </c>
      <c r="K49" s="157">
        <v>518</v>
      </c>
      <c r="L49" s="157">
        <v>9</v>
      </c>
      <c r="M49" s="157">
        <v>20</v>
      </c>
      <c r="N49" s="157">
        <v>10</v>
      </c>
      <c r="O49" s="179">
        <v>0</v>
      </c>
      <c r="P49" s="290" t="s">
        <v>181</v>
      </c>
    </row>
    <row r="50" spans="1:16" ht="13.5">
      <c r="A50" s="9"/>
      <c r="B50" s="9"/>
      <c r="C50" s="54" t="s">
        <v>182</v>
      </c>
      <c r="D50" s="157">
        <v>567</v>
      </c>
      <c r="E50" s="157">
        <v>490</v>
      </c>
      <c r="F50" s="157">
        <v>0</v>
      </c>
      <c r="G50" s="157">
        <v>1</v>
      </c>
      <c r="H50" s="157">
        <v>0</v>
      </c>
      <c r="I50" s="157">
        <v>5</v>
      </c>
      <c r="J50" s="157">
        <v>0</v>
      </c>
      <c r="K50" s="157">
        <v>496</v>
      </c>
      <c r="L50" s="157">
        <v>15</v>
      </c>
      <c r="M50" s="157">
        <v>42</v>
      </c>
      <c r="N50" s="157">
        <v>14</v>
      </c>
      <c r="O50" s="179">
        <v>0</v>
      </c>
      <c r="P50" s="290" t="s">
        <v>183</v>
      </c>
    </row>
    <row r="51" spans="1:16" ht="13.5">
      <c r="A51" s="9"/>
      <c r="B51" s="9"/>
      <c r="C51" s="54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79"/>
      <c r="P51" s="290"/>
    </row>
    <row r="52" spans="1:16" s="19" customFormat="1" ht="14.25">
      <c r="A52" s="88"/>
      <c r="B52" s="88"/>
      <c r="C52" s="89" t="s">
        <v>184</v>
      </c>
      <c r="D52" s="163">
        <v>23430</v>
      </c>
      <c r="E52" s="163">
        <v>21208</v>
      </c>
      <c r="F52" s="163">
        <v>0</v>
      </c>
      <c r="G52" s="163">
        <v>14</v>
      </c>
      <c r="H52" s="163">
        <v>0</v>
      </c>
      <c r="I52" s="163">
        <v>704</v>
      </c>
      <c r="J52" s="163">
        <v>0</v>
      </c>
      <c r="K52" s="163">
        <v>21926</v>
      </c>
      <c r="L52" s="163">
        <v>178</v>
      </c>
      <c r="M52" s="163">
        <v>874</v>
      </c>
      <c r="N52" s="163">
        <v>448</v>
      </c>
      <c r="O52" s="180">
        <v>4</v>
      </c>
      <c r="P52" s="291" t="s">
        <v>52</v>
      </c>
    </row>
    <row r="53" spans="1:16" ht="13.5">
      <c r="A53" s="9"/>
      <c r="B53" s="9"/>
      <c r="C53" s="54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79"/>
      <c r="P53" s="290"/>
    </row>
    <row r="54" spans="1:16" s="19" customFormat="1" ht="14.25">
      <c r="A54" s="91"/>
      <c r="B54" s="91"/>
      <c r="C54" s="60" t="s">
        <v>23</v>
      </c>
      <c r="D54" s="163">
        <v>129032</v>
      </c>
      <c r="E54" s="163">
        <v>119901</v>
      </c>
      <c r="F54" s="163">
        <v>7</v>
      </c>
      <c r="G54" s="163">
        <v>162</v>
      </c>
      <c r="H54" s="163">
        <v>0</v>
      </c>
      <c r="I54" s="163">
        <v>3043</v>
      </c>
      <c r="J54" s="163">
        <v>17</v>
      </c>
      <c r="K54" s="163">
        <v>123123</v>
      </c>
      <c r="L54" s="163">
        <v>743</v>
      </c>
      <c r="M54" s="164">
        <v>3379</v>
      </c>
      <c r="N54" s="165">
        <v>1745</v>
      </c>
      <c r="O54" s="181">
        <v>42</v>
      </c>
      <c r="P54" s="289" t="s">
        <v>23</v>
      </c>
    </row>
    <row r="55" spans="1:16" ht="13.5">
      <c r="A55" s="246" t="s">
        <v>344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11"/>
      <c r="N55" s="11"/>
      <c r="O55" s="11"/>
      <c r="P55" s="11"/>
    </row>
    <row r="56" spans="1:16" ht="13.5">
      <c r="A56" s="224" t="s">
        <v>340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11"/>
      <c r="M56" s="11"/>
      <c r="N56" s="11"/>
      <c r="O56" s="11"/>
      <c r="P56" s="11"/>
    </row>
    <row r="57" spans="1:16" ht="13.5">
      <c r="A57" s="224" t="s">
        <v>325</v>
      </c>
      <c r="B57" s="224"/>
      <c r="C57" s="224"/>
      <c r="D57" s="224"/>
      <c r="E57" s="22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</sheetData>
  <mergeCells count="19">
    <mergeCell ref="K4:K5"/>
    <mergeCell ref="E4:E5"/>
    <mergeCell ref="H4:H5"/>
    <mergeCell ref="I4:I5"/>
    <mergeCell ref="J4:J5"/>
    <mergeCell ref="A55:L55"/>
    <mergeCell ref="A56:K56"/>
    <mergeCell ref="A57:E57"/>
    <mergeCell ref="O2:O5"/>
    <mergeCell ref="L3:L5"/>
    <mergeCell ref="M3:M5"/>
    <mergeCell ref="N3:N5"/>
    <mergeCell ref="E3:K3"/>
    <mergeCell ref="E2:N2"/>
    <mergeCell ref="G4:G5"/>
    <mergeCell ref="A1:D1"/>
    <mergeCell ref="A2:B5"/>
    <mergeCell ref="C2:C5"/>
    <mergeCell ref="D2:D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showGridLines="0" zoomScale="70" zoomScaleNormal="7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8" sqref="H28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2.50390625" style="0" customWidth="1"/>
    <col min="4" max="5" width="9.75390625" style="0" bestFit="1" customWidth="1"/>
    <col min="6" max="6" width="12.125" style="0" customWidth="1"/>
    <col min="7" max="7" width="9.75390625" style="0" bestFit="1" customWidth="1"/>
    <col min="8" max="8" width="11.00390625" style="0" customWidth="1"/>
    <col min="9" max="10" width="9.375" style="0" bestFit="1" customWidth="1"/>
    <col min="11" max="12" width="9.75390625" style="0" bestFit="1" customWidth="1"/>
    <col min="13" max="13" width="10.25390625" style="0" bestFit="1" customWidth="1"/>
    <col min="14" max="18" width="9.50390625" style="0" bestFit="1" customWidth="1"/>
    <col min="19" max="20" width="9.375" style="0" bestFit="1" customWidth="1"/>
    <col min="21" max="21" width="3.75390625" style="0" customWidth="1"/>
  </cols>
  <sheetData>
    <row r="1" spans="1:21" ht="14.25" thickBot="1">
      <c r="A1" s="206" t="s">
        <v>328</v>
      </c>
      <c r="B1" s="206"/>
      <c r="C1" s="206"/>
      <c r="D1" s="206"/>
      <c r="E1" s="206"/>
      <c r="F1" s="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9"/>
    </row>
    <row r="2" spans="1:21" ht="18.75" customHeight="1" thickTop="1">
      <c r="A2" s="264" t="s">
        <v>102</v>
      </c>
      <c r="B2" s="265"/>
      <c r="C2" s="261" t="s">
        <v>103</v>
      </c>
      <c r="D2" s="263" t="s">
        <v>74</v>
      </c>
      <c r="E2" s="211" t="s">
        <v>3</v>
      </c>
      <c r="F2" s="212"/>
      <c r="G2" s="211" t="s">
        <v>4</v>
      </c>
      <c r="H2" s="212"/>
      <c r="I2" s="211" t="s">
        <v>96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212"/>
      <c r="U2" s="150" t="s">
        <v>106</v>
      </c>
    </row>
    <row r="3" spans="1:21" ht="18.75" customHeight="1">
      <c r="A3" s="266"/>
      <c r="B3" s="267"/>
      <c r="C3" s="262"/>
      <c r="D3" s="194"/>
      <c r="E3" s="262" t="s">
        <v>97</v>
      </c>
      <c r="F3" s="262" t="s">
        <v>185</v>
      </c>
      <c r="G3" s="262" t="s">
        <v>98</v>
      </c>
      <c r="H3" s="270" t="s">
        <v>327</v>
      </c>
      <c r="I3" s="262" t="s">
        <v>186</v>
      </c>
      <c r="J3" s="270" t="s">
        <v>187</v>
      </c>
      <c r="K3" s="262" t="s">
        <v>188</v>
      </c>
      <c r="L3" s="262" t="s">
        <v>189</v>
      </c>
      <c r="M3" s="262" t="s">
        <v>83</v>
      </c>
      <c r="N3" s="270" t="s">
        <v>84</v>
      </c>
      <c r="O3" s="262" t="s">
        <v>85</v>
      </c>
      <c r="P3" s="262" t="s">
        <v>86</v>
      </c>
      <c r="Q3" s="270" t="s">
        <v>87</v>
      </c>
      <c r="R3" s="262" t="s">
        <v>88</v>
      </c>
      <c r="S3" s="262" t="s">
        <v>89</v>
      </c>
      <c r="T3" s="192" t="s">
        <v>99</v>
      </c>
      <c r="U3" s="151"/>
    </row>
    <row r="4" spans="1:21" ht="18.75" customHeight="1">
      <c r="A4" s="268"/>
      <c r="B4" s="269"/>
      <c r="C4" s="193"/>
      <c r="D4" s="195"/>
      <c r="E4" s="193"/>
      <c r="F4" s="193"/>
      <c r="G4" s="193"/>
      <c r="H4" s="271"/>
      <c r="I4" s="193"/>
      <c r="J4" s="271"/>
      <c r="K4" s="193"/>
      <c r="L4" s="193"/>
      <c r="M4" s="193"/>
      <c r="N4" s="271"/>
      <c r="O4" s="193"/>
      <c r="P4" s="193"/>
      <c r="Q4" s="271"/>
      <c r="R4" s="193"/>
      <c r="S4" s="193"/>
      <c r="T4" s="193"/>
      <c r="U4" s="143" t="s">
        <v>114</v>
      </c>
    </row>
    <row r="5" spans="1:21" s="41" customFormat="1" ht="10.5">
      <c r="A5" s="70"/>
      <c r="B5" s="70"/>
      <c r="C5" s="109"/>
      <c r="D5" s="114" t="s">
        <v>49</v>
      </c>
      <c r="E5" s="40"/>
      <c r="F5" s="40" t="s">
        <v>57</v>
      </c>
      <c r="G5" s="40"/>
      <c r="H5" s="111" t="s">
        <v>57</v>
      </c>
      <c r="I5" s="113" t="s">
        <v>49</v>
      </c>
      <c r="J5" s="112" t="s">
        <v>49</v>
      </c>
      <c r="K5" s="113" t="s">
        <v>49</v>
      </c>
      <c r="L5" s="113" t="s">
        <v>49</v>
      </c>
      <c r="M5" s="113" t="s">
        <v>49</v>
      </c>
      <c r="N5" s="112" t="s">
        <v>49</v>
      </c>
      <c r="O5" s="113" t="s">
        <v>49</v>
      </c>
      <c r="P5" s="113" t="s">
        <v>49</v>
      </c>
      <c r="Q5" s="114" t="s">
        <v>49</v>
      </c>
      <c r="R5" s="110" t="s">
        <v>49</v>
      </c>
      <c r="S5" s="113" t="s">
        <v>49</v>
      </c>
      <c r="T5" s="114" t="s">
        <v>49</v>
      </c>
      <c r="U5" s="115"/>
    </row>
    <row r="6" spans="1:21" ht="13.5">
      <c r="A6" s="11"/>
      <c r="B6" s="11"/>
      <c r="C6" s="86"/>
      <c r="D6" s="98"/>
      <c r="E6" s="33"/>
      <c r="F6" s="33"/>
      <c r="G6" s="33"/>
      <c r="H6" s="100"/>
      <c r="I6" s="95"/>
      <c r="J6" s="97"/>
      <c r="K6" s="98"/>
      <c r="L6" s="98"/>
      <c r="M6" s="98"/>
      <c r="N6" s="97"/>
      <c r="O6" s="98"/>
      <c r="P6" s="98"/>
      <c r="Q6" s="98"/>
      <c r="R6" s="96"/>
      <c r="S6" s="98"/>
      <c r="T6" s="98"/>
      <c r="U6" s="101"/>
    </row>
    <row r="7" spans="1:22" ht="13.5">
      <c r="A7" s="11"/>
      <c r="B7" s="224"/>
      <c r="C7" s="78" t="s">
        <v>115</v>
      </c>
      <c r="D7" s="102">
        <v>1873</v>
      </c>
      <c r="E7" s="102">
        <v>645</v>
      </c>
      <c r="F7" s="102">
        <v>15715.286</v>
      </c>
      <c r="G7" s="102">
        <v>1243</v>
      </c>
      <c r="H7" s="103">
        <v>7315.036</v>
      </c>
      <c r="I7" s="102">
        <v>25</v>
      </c>
      <c r="J7" s="103">
        <v>19</v>
      </c>
      <c r="K7" s="102">
        <v>795</v>
      </c>
      <c r="L7" s="102">
        <v>229</v>
      </c>
      <c r="M7" s="102">
        <v>549</v>
      </c>
      <c r="N7" s="103">
        <v>191</v>
      </c>
      <c r="O7" s="102">
        <v>43</v>
      </c>
      <c r="P7" s="173">
        <v>15</v>
      </c>
      <c r="Q7" s="173">
        <v>1</v>
      </c>
      <c r="R7" s="173">
        <v>5</v>
      </c>
      <c r="S7" s="173">
        <v>0</v>
      </c>
      <c r="T7" s="173">
        <v>1</v>
      </c>
      <c r="U7" s="101" t="s">
        <v>116</v>
      </c>
      <c r="V7" s="155"/>
    </row>
    <row r="8" spans="1:22" ht="13.5">
      <c r="A8" s="11"/>
      <c r="B8" s="224"/>
      <c r="C8" s="78" t="s">
        <v>117</v>
      </c>
      <c r="D8" s="102">
        <v>3212</v>
      </c>
      <c r="E8" s="102">
        <v>1124</v>
      </c>
      <c r="F8" s="102">
        <v>17506.78</v>
      </c>
      <c r="G8" s="102">
        <v>2119</v>
      </c>
      <c r="H8" s="103">
        <v>10314.229</v>
      </c>
      <c r="I8" s="102">
        <v>44</v>
      </c>
      <c r="J8" s="103">
        <v>28</v>
      </c>
      <c r="K8" s="102">
        <v>1496</v>
      </c>
      <c r="L8" s="102">
        <v>430</v>
      </c>
      <c r="M8" s="102">
        <v>832</v>
      </c>
      <c r="N8" s="103">
        <v>271</v>
      </c>
      <c r="O8" s="102">
        <v>73</v>
      </c>
      <c r="P8" s="173">
        <v>33</v>
      </c>
      <c r="Q8" s="173">
        <v>0</v>
      </c>
      <c r="R8" s="173">
        <v>5</v>
      </c>
      <c r="S8" s="173">
        <v>0</v>
      </c>
      <c r="T8" s="173">
        <v>0</v>
      </c>
      <c r="U8" s="104" t="s">
        <v>118</v>
      </c>
      <c r="V8" s="155"/>
    </row>
    <row r="9" spans="1:22" ht="13.5">
      <c r="A9" s="11"/>
      <c r="B9" s="224"/>
      <c r="C9" s="78" t="s">
        <v>119</v>
      </c>
      <c r="D9" s="102">
        <v>8920</v>
      </c>
      <c r="E9" s="102">
        <v>2999</v>
      </c>
      <c r="F9" s="102">
        <v>62559.875</v>
      </c>
      <c r="G9" s="102">
        <v>5992</v>
      </c>
      <c r="H9" s="103">
        <v>34001.688</v>
      </c>
      <c r="I9" s="102">
        <v>78</v>
      </c>
      <c r="J9" s="103">
        <v>36</v>
      </c>
      <c r="K9" s="102">
        <v>4159</v>
      </c>
      <c r="L9" s="102">
        <v>1054</v>
      </c>
      <c r="M9" s="102">
        <v>2615</v>
      </c>
      <c r="N9" s="103">
        <v>706</v>
      </c>
      <c r="O9" s="102">
        <v>168</v>
      </c>
      <c r="P9" s="173">
        <v>75</v>
      </c>
      <c r="Q9" s="173">
        <v>5</v>
      </c>
      <c r="R9" s="173">
        <v>16</v>
      </c>
      <c r="S9" s="173">
        <v>5</v>
      </c>
      <c r="T9" s="173">
        <v>3</v>
      </c>
      <c r="U9" s="101" t="s">
        <v>100</v>
      </c>
      <c r="V9" s="155"/>
    </row>
    <row r="10" spans="1:22" ht="13.5">
      <c r="A10" s="11"/>
      <c r="B10" s="11"/>
      <c r="C10" s="78" t="s">
        <v>120</v>
      </c>
      <c r="D10" s="102">
        <v>6768</v>
      </c>
      <c r="E10" s="102">
        <v>2322</v>
      </c>
      <c r="F10" s="102">
        <v>45157.483</v>
      </c>
      <c r="G10" s="102">
        <v>4530</v>
      </c>
      <c r="H10" s="103">
        <v>21322.487</v>
      </c>
      <c r="I10" s="102">
        <v>65</v>
      </c>
      <c r="J10" s="103">
        <v>18</v>
      </c>
      <c r="K10" s="102">
        <v>3160</v>
      </c>
      <c r="L10" s="102">
        <v>762</v>
      </c>
      <c r="M10" s="102">
        <v>1916</v>
      </c>
      <c r="N10" s="103">
        <v>617</v>
      </c>
      <c r="O10" s="102">
        <v>154</v>
      </c>
      <c r="P10" s="173">
        <v>57</v>
      </c>
      <c r="Q10" s="173">
        <v>3</v>
      </c>
      <c r="R10" s="173">
        <v>11</v>
      </c>
      <c r="S10" s="173">
        <v>3</v>
      </c>
      <c r="T10" s="173">
        <v>2</v>
      </c>
      <c r="U10" s="101" t="s">
        <v>121</v>
      </c>
      <c r="V10" s="155"/>
    </row>
    <row r="11" spans="1:22" ht="13.5">
      <c r="A11" s="11"/>
      <c r="B11" s="11"/>
      <c r="C11" s="78" t="s">
        <v>122</v>
      </c>
      <c r="D11" s="102">
        <v>11219</v>
      </c>
      <c r="E11" s="102">
        <v>4112</v>
      </c>
      <c r="F11" s="102">
        <v>199187.372</v>
      </c>
      <c r="G11" s="102">
        <v>7279</v>
      </c>
      <c r="H11" s="103">
        <v>163227.765</v>
      </c>
      <c r="I11" s="102">
        <v>131</v>
      </c>
      <c r="J11" s="103">
        <v>37</v>
      </c>
      <c r="K11" s="102">
        <v>4090</v>
      </c>
      <c r="L11" s="102">
        <v>921</v>
      </c>
      <c r="M11" s="102">
        <v>4213</v>
      </c>
      <c r="N11" s="103">
        <v>1151</v>
      </c>
      <c r="O11" s="102">
        <v>381</v>
      </c>
      <c r="P11" s="173">
        <v>229</v>
      </c>
      <c r="Q11" s="173">
        <v>23</v>
      </c>
      <c r="R11" s="173">
        <v>29</v>
      </c>
      <c r="S11" s="173">
        <v>3</v>
      </c>
      <c r="T11" s="173">
        <v>11</v>
      </c>
      <c r="U11" s="101" t="s">
        <v>123</v>
      </c>
      <c r="V11" s="155"/>
    </row>
    <row r="12" spans="1:22" ht="13.5">
      <c r="A12" s="11" t="s">
        <v>124</v>
      </c>
      <c r="B12" s="11"/>
      <c r="C12" s="78"/>
      <c r="D12" s="102"/>
      <c r="E12" s="102"/>
      <c r="F12" s="102"/>
      <c r="G12" s="102"/>
      <c r="H12" s="103"/>
      <c r="I12" s="102"/>
      <c r="J12" s="103"/>
      <c r="K12" s="102"/>
      <c r="L12" s="102"/>
      <c r="M12" s="102"/>
      <c r="N12" s="103"/>
      <c r="O12" s="102"/>
      <c r="P12" s="173"/>
      <c r="Q12" s="173"/>
      <c r="R12" s="173"/>
      <c r="S12" s="173"/>
      <c r="T12" s="173"/>
      <c r="U12" s="101"/>
      <c r="V12" s="155"/>
    </row>
    <row r="13" spans="1:22" ht="13.5">
      <c r="A13" s="11"/>
      <c r="B13" s="11"/>
      <c r="C13" s="78" t="s">
        <v>125</v>
      </c>
      <c r="D13" s="102">
        <v>8124</v>
      </c>
      <c r="E13" s="102">
        <v>2755</v>
      </c>
      <c r="F13" s="102">
        <v>39364.558</v>
      </c>
      <c r="G13" s="102">
        <v>5429</v>
      </c>
      <c r="H13" s="103">
        <v>24396.523</v>
      </c>
      <c r="I13" s="102">
        <v>85</v>
      </c>
      <c r="J13" s="103">
        <v>24</v>
      </c>
      <c r="K13" s="102">
        <v>4081</v>
      </c>
      <c r="L13" s="102">
        <v>948</v>
      </c>
      <c r="M13" s="102">
        <v>2220</v>
      </c>
      <c r="N13" s="103">
        <v>577</v>
      </c>
      <c r="O13" s="102">
        <v>122</v>
      </c>
      <c r="P13" s="173">
        <v>55</v>
      </c>
      <c r="Q13" s="173">
        <v>5</v>
      </c>
      <c r="R13" s="173">
        <v>7</v>
      </c>
      <c r="S13" s="173">
        <v>0</v>
      </c>
      <c r="T13" s="173">
        <v>0</v>
      </c>
      <c r="U13" s="101" t="s">
        <v>190</v>
      </c>
      <c r="V13" s="155"/>
    </row>
    <row r="14" spans="1:22" ht="13.5">
      <c r="A14" s="11"/>
      <c r="B14" s="11"/>
      <c r="C14" s="78" t="s">
        <v>127</v>
      </c>
      <c r="D14" s="102">
        <v>13870</v>
      </c>
      <c r="E14" s="102">
        <v>4463</v>
      </c>
      <c r="F14" s="102">
        <v>413448.658</v>
      </c>
      <c r="G14" s="102">
        <v>9582</v>
      </c>
      <c r="H14" s="103">
        <v>138006.593</v>
      </c>
      <c r="I14" s="102">
        <v>136</v>
      </c>
      <c r="J14" s="103">
        <v>34</v>
      </c>
      <c r="K14" s="102">
        <v>5966</v>
      </c>
      <c r="L14" s="102">
        <v>1292</v>
      </c>
      <c r="M14" s="102">
        <v>4886</v>
      </c>
      <c r="N14" s="103">
        <v>1057</v>
      </c>
      <c r="O14" s="102">
        <v>314</v>
      </c>
      <c r="P14" s="173">
        <v>141</v>
      </c>
      <c r="Q14" s="173">
        <v>12</v>
      </c>
      <c r="R14" s="173">
        <v>18</v>
      </c>
      <c r="S14" s="173">
        <v>6</v>
      </c>
      <c r="T14" s="173">
        <v>8</v>
      </c>
      <c r="U14" s="101" t="s">
        <v>124</v>
      </c>
      <c r="V14" s="155"/>
    </row>
    <row r="15" spans="1:22" ht="13.5">
      <c r="A15" s="11"/>
      <c r="B15" s="11"/>
      <c r="C15" s="78" t="s">
        <v>128</v>
      </c>
      <c r="D15" s="102">
        <v>7897</v>
      </c>
      <c r="E15" s="102">
        <v>2514</v>
      </c>
      <c r="F15" s="102">
        <v>35337.86</v>
      </c>
      <c r="G15" s="102">
        <v>5459</v>
      </c>
      <c r="H15" s="103">
        <v>16419.887</v>
      </c>
      <c r="I15" s="102">
        <v>100</v>
      </c>
      <c r="J15" s="103">
        <v>24</v>
      </c>
      <c r="K15" s="102">
        <v>4118</v>
      </c>
      <c r="L15" s="102">
        <v>922</v>
      </c>
      <c r="M15" s="102">
        <v>2106</v>
      </c>
      <c r="N15" s="103">
        <v>491</v>
      </c>
      <c r="O15" s="102">
        <v>86</v>
      </c>
      <c r="P15" s="173">
        <v>41</v>
      </c>
      <c r="Q15" s="173">
        <v>3</v>
      </c>
      <c r="R15" s="173">
        <v>5</v>
      </c>
      <c r="S15" s="173">
        <v>1</v>
      </c>
      <c r="T15" s="173">
        <v>0</v>
      </c>
      <c r="U15" s="104" t="s">
        <v>129</v>
      </c>
      <c r="V15" s="155"/>
    </row>
    <row r="16" spans="1:22" ht="13.5">
      <c r="A16" s="11"/>
      <c r="B16" s="11"/>
      <c r="C16" s="78" t="s">
        <v>130</v>
      </c>
      <c r="D16" s="102">
        <v>3125</v>
      </c>
      <c r="E16" s="102">
        <v>1227</v>
      </c>
      <c r="F16" s="102">
        <v>16874.708</v>
      </c>
      <c r="G16" s="102">
        <v>1925</v>
      </c>
      <c r="H16" s="103">
        <v>24195.221</v>
      </c>
      <c r="I16" s="102">
        <v>32</v>
      </c>
      <c r="J16" s="103">
        <v>18</v>
      </c>
      <c r="K16" s="102">
        <v>1341</v>
      </c>
      <c r="L16" s="102">
        <v>536</v>
      </c>
      <c r="M16" s="102">
        <v>826</v>
      </c>
      <c r="N16" s="103">
        <v>286</v>
      </c>
      <c r="O16" s="102">
        <v>58</v>
      </c>
      <c r="P16" s="173">
        <v>24</v>
      </c>
      <c r="Q16" s="173">
        <v>1</v>
      </c>
      <c r="R16" s="173">
        <v>3</v>
      </c>
      <c r="S16" s="173">
        <v>0</v>
      </c>
      <c r="T16" s="173">
        <v>0</v>
      </c>
      <c r="U16" s="104" t="s">
        <v>131</v>
      </c>
      <c r="V16" s="155"/>
    </row>
    <row r="17" spans="1:22" ht="13.5">
      <c r="A17" s="11"/>
      <c r="B17" s="11"/>
      <c r="C17" s="78" t="s">
        <v>132</v>
      </c>
      <c r="D17" s="102">
        <v>6063</v>
      </c>
      <c r="E17" s="102">
        <v>2214</v>
      </c>
      <c r="F17" s="102">
        <v>157015.343</v>
      </c>
      <c r="G17" s="102">
        <v>3905</v>
      </c>
      <c r="H17" s="103">
        <v>18066.288</v>
      </c>
      <c r="I17" s="102">
        <v>133</v>
      </c>
      <c r="J17" s="103">
        <v>46</v>
      </c>
      <c r="K17" s="102">
        <v>2642</v>
      </c>
      <c r="L17" s="102">
        <v>682</v>
      </c>
      <c r="M17" s="102">
        <v>1877</v>
      </c>
      <c r="N17" s="103">
        <v>523</v>
      </c>
      <c r="O17" s="102">
        <v>101</v>
      </c>
      <c r="P17" s="173">
        <v>43</v>
      </c>
      <c r="Q17" s="173">
        <v>5</v>
      </c>
      <c r="R17" s="173">
        <v>9</v>
      </c>
      <c r="S17" s="173">
        <v>0</v>
      </c>
      <c r="T17" s="173">
        <v>2</v>
      </c>
      <c r="U17" s="101" t="s">
        <v>133</v>
      </c>
      <c r="V17" s="155"/>
    </row>
    <row r="18" spans="1:22" ht="13.5">
      <c r="A18" s="11"/>
      <c r="B18" s="11"/>
      <c r="C18" s="78"/>
      <c r="D18" s="102"/>
      <c r="E18" s="102"/>
      <c r="F18" s="102"/>
      <c r="G18" s="102"/>
      <c r="H18" s="103"/>
      <c r="I18" s="102"/>
      <c r="J18" s="103"/>
      <c r="K18" s="102"/>
      <c r="L18" s="102"/>
      <c r="M18" s="102"/>
      <c r="N18" s="103"/>
      <c r="O18" s="102"/>
      <c r="P18" s="173"/>
      <c r="Q18" s="173"/>
      <c r="R18" s="173"/>
      <c r="S18" s="173"/>
      <c r="T18" s="173"/>
      <c r="U18" s="101"/>
      <c r="V18" s="155"/>
    </row>
    <row r="19" spans="1:22" ht="13.5">
      <c r="A19" s="11" t="s">
        <v>136</v>
      </c>
      <c r="B19" s="11"/>
      <c r="C19" s="78" t="s">
        <v>191</v>
      </c>
      <c r="D19" s="102">
        <v>1881</v>
      </c>
      <c r="E19" s="102">
        <v>756</v>
      </c>
      <c r="F19" s="102">
        <v>38750.672</v>
      </c>
      <c r="G19" s="102">
        <v>1143</v>
      </c>
      <c r="H19" s="103">
        <v>3642.997</v>
      </c>
      <c r="I19" s="102">
        <v>21</v>
      </c>
      <c r="J19" s="103">
        <v>10</v>
      </c>
      <c r="K19" s="102">
        <v>812</v>
      </c>
      <c r="L19" s="102">
        <v>291</v>
      </c>
      <c r="M19" s="102">
        <v>491</v>
      </c>
      <c r="N19" s="103">
        <v>207</v>
      </c>
      <c r="O19" s="102">
        <v>42</v>
      </c>
      <c r="P19" s="173">
        <v>6</v>
      </c>
      <c r="Q19" s="173">
        <v>0</v>
      </c>
      <c r="R19" s="173">
        <v>0</v>
      </c>
      <c r="S19" s="173">
        <v>0</v>
      </c>
      <c r="T19" s="173">
        <v>1</v>
      </c>
      <c r="U19" s="101" t="s">
        <v>192</v>
      </c>
      <c r="V19" s="155"/>
    </row>
    <row r="20" spans="1:22" ht="13.5">
      <c r="A20" s="11"/>
      <c r="B20" s="11"/>
      <c r="C20" s="78" t="s">
        <v>137</v>
      </c>
      <c r="D20" s="102">
        <v>2986</v>
      </c>
      <c r="E20" s="102">
        <v>1177</v>
      </c>
      <c r="F20" s="102">
        <v>12020.646</v>
      </c>
      <c r="G20" s="102">
        <v>1840</v>
      </c>
      <c r="H20" s="103">
        <v>6648.951</v>
      </c>
      <c r="I20" s="102">
        <v>61</v>
      </c>
      <c r="J20" s="103">
        <v>24</v>
      </c>
      <c r="K20" s="102">
        <v>1300</v>
      </c>
      <c r="L20" s="102">
        <v>461</v>
      </c>
      <c r="M20" s="102">
        <v>795</v>
      </c>
      <c r="N20" s="103">
        <v>281</v>
      </c>
      <c r="O20" s="102">
        <v>48</v>
      </c>
      <c r="P20" s="173">
        <v>9</v>
      </c>
      <c r="Q20" s="173">
        <v>2</v>
      </c>
      <c r="R20" s="173">
        <v>5</v>
      </c>
      <c r="S20" s="173">
        <v>0</v>
      </c>
      <c r="T20" s="173">
        <v>0</v>
      </c>
      <c r="U20" s="101" t="s">
        <v>138</v>
      </c>
      <c r="V20" s="155"/>
    </row>
    <row r="21" spans="1:22" ht="13.5">
      <c r="A21" s="11"/>
      <c r="B21" s="11"/>
      <c r="C21" s="78" t="s">
        <v>139</v>
      </c>
      <c r="D21" s="102">
        <v>1943</v>
      </c>
      <c r="E21" s="102">
        <v>711</v>
      </c>
      <c r="F21" s="102">
        <v>8838.465</v>
      </c>
      <c r="G21" s="102">
        <v>1248</v>
      </c>
      <c r="H21" s="103">
        <v>5909.606</v>
      </c>
      <c r="I21" s="102">
        <v>31</v>
      </c>
      <c r="J21" s="103">
        <v>17</v>
      </c>
      <c r="K21" s="102">
        <v>900</v>
      </c>
      <c r="L21" s="102">
        <v>358</v>
      </c>
      <c r="M21" s="102">
        <v>423</v>
      </c>
      <c r="N21" s="103">
        <v>179</v>
      </c>
      <c r="O21" s="102">
        <v>25</v>
      </c>
      <c r="P21" s="173">
        <v>10</v>
      </c>
      <c r="Q21" s="173">
        <v>0</v>
      </c>
      <c r="R21" s="173">
        <v>0</v>
      </c>
      <c r="S21" s="173">
        <v>0</v>
      </c>
      <c r="T21" s="173">
        <v>0</v>
      </c>
      <c r="U21" s="101" t="s">
        <v>140</v>
      </c>
      <c r="V21" s="155"/>
    </row>
    <row r="22" spans="1:22" ht="13.5">
      <c r="A22" s="105"/>
      <c r="B22" s="105"/>
      <c r="C22" s="78" t="s">
        <v>141</v>
      </c>
      <c r="D22" s="102">
        <v>1262</v>
      </c>
      <c r="E22" s="102">
        <v>416</v>
      </c>
      <c r="F22" s="102">
        <v>6395.415</v>
      </c>
      <c r="G22" s="102">
        <v>857</v>
      </c>
      <c r="H22" s="103">
        <v>6824.365</v>
      </c>
      <c r="I22" s="102">
        <v>41</v>
      </c>
      <c r="J22" s="103">
        <v>18</v>
      </c>
      <c r="K22" s="102">
        <v>595</v>
      </c>
      <c r="L22" s="102">
        <v>140</v>
      </c>
      <c r="M22" s="102">
        <v>350</v>
      </c>
      <c r="N22" s="103">
        <v>89</v>
      </c>
      <c r="O22" s="102">
        <v>19</v>
      </c>
      <c r="P22" s="173">
        <v>7</v>
      </c>
      <c r="Q22" s="173">
        <v>1</v>
      </c>
      <c r="R22" s="173">
        <v>2</v>
      </c>
      <c r="S22" s="173">
        <v>0</v>
      </c>
      <c r="T22" s="173">
        <v>0</v>
      </c>
      <c r="U22" s="101" t="s">
        <v>142</v>
      </c>
      <c r="V22" s="155"/>
    </row>
    <row r="23" spans="1:22" ht="13.5">
      <c r="A23" s="11"/>
      <c r="B23" s="11"/>
      <c r="C23" s="78" t="s">
        <v>143</v>
      </c>
      <c r="D23" s="102">
        <v>1646</v>
      </c>
      <c r="E23" s="102">
        <v>723</v>
      </c>
      <c r="F23" s="102">
        <v>12237.433</v>
      </c>
      <c r="G23" s="102">
        <v>937</v>
      </c>
      <c r="H23" s="103">
        <v>3016.758</v>
      </c>
      <c r="I23" s="102">
        <v>11</v>
      </c>
      <c r="J23" s="103">
        <v>4</v>
      </c>
      <c r="K23" s="102">
        <v>654</v>
      </c>
      <c r="L23" s="102">
        <v>243</v>
      </c>
      <c r="M23" s="102">
        <v>527</v>
      </c>
      <c r="N23" s="103">
        <v>171</v>
      </c>
      <c r="O23" s="102">
        <v>28</v>
      </c>
      <c r="P23" s="173">
        <v>7</v>
      </c>
      <c r="Q23" s="173">
        <v>0</v>
      </c>
      <c r="R23" s="173">
        <v>1</v>
      </c>
      <c r="S23" s="173">
        <v>0</v>
      </c>
      <c r="T23" s="173">
        <v>0</v>
      </c>
      <c r="U23" s="101" t="s">
        <v>144</v>
      </c>
      <c r="V23" s="155"/>
    </row>
    <row r="24" spans="1:22" ht="13.5">
      <c r="A24" s="11"/>
      <c r="B24" s="11"/>
      <c r="C24" s="78"/>
      <c r="D24" s="102"/>
      <c r="E24" s="102"/>
      <c r="F24" s="102"/>
      <c r="G24" s="102"/>
      <c r="H24" s="103"/>
      <c r="I24" s="102"/>
      <c r="J24" s="103"/>
      <c r="K24" s="102"/>
      <c r="L24" s="102"/>
      <c r="M24" s="102"/>
      <c r="N24" s="103"/>
      <c r="O24" s="102"/>
      <c r="P24" s="173"/>
      <c r="Q24" s="173"/>
      <c r="R24" s="173"/>
      <c r="S24" s="173"/>
      <c r="T24" s="173"/>
      <c r="U24" s="101"/>
      <c r="V24" s="155"/>
    </row>
    <row r="25" spans="1:22" ht="13.5">
      <c r="A25" s="11"/>
      <c r="B25" s="11"/>
      <c r="C25" s="78" t="s">
        <v>145</v>
      </c>
      <c r="D25" s="102">
        <v>1106</v>
      </c>
      <c r="E25" s="102">
        <v>366</v>
      </c>
      <c r="F25" s="102">
        <v>4991.971</v>
      </c>
      <c r="G25" s="102">
        <v>755</v>
      </c>
      <c r="H25" s="103">
        <v>3583.875</v>
      </c>
      <c r="I25" s="102">
        <v>10</v>
      </c>
      <c r="J25" s="103">
        <v>5</v>
      </c>
      <c r="K25" s="102">
        <v>394</v>
      </c>
      <c r="L25" s="102">
        <v>198</v>
      </c>
      <c r="M25" s="102">
        <v>362</v>
      </c>
      <c r="N25" s="103">
        <v>114</v>
      </c>
      <c r="O25" s="102">
        <v>20</v>
      </c>
      <c r="P25" s="173">
        <v>3</v>
      </c>
      <c r="Q25" s="173">
        <v>0</v>
      </c>
      <c r="R25" s="173">
        <v>0</v>
      </c>
      <c r="S25" s="173">
        <v>0</v>
      </c>
      <c r="T25" s="173">
        <v>0</v>
      </c>
      <c r="U25" s="101" t="s">
        <v>146</v>
      </c>
      <c r="V25" s="155"/>
    </row>
    <row r="26" spans="1:22" ht="15">
      <c r="A26" s="106" t="s">
        <v>151</v>
      </c>
      <c r="B26" s="11"/>
      <c r="C26" s="78" t="s">
        <v>147</v>
      </c>
      <c r="D26" s="102">
        <v>2259</v>
      </c>
      <c r="E26" s="102">
        <v>901</v>
      </c>
      <c r="F26" s="102">
        <v>12088.955</v>
      </c>
      <c r="G26" s="102">
        <v>1375</v>
      </c>
      <c r="H26" s="103">
        <v>5549.196</v>
      </c>
      <c r="I26" s="102">
        <v>16</v>
      </c>
      <c r="J26" s="103">
        <v>8</v>
      </c>
      <c r="K26" s="102">
        <v>1159</v>
      </c>
      <c r="L26" s="102">
        <v>326</v>
      </c>
      <c r="M26" s="102">
        <v>523</v>
      </c>
      <c r="N26" s="103">
        <v>174</v>
      </c>
      <c r="O26" s="102">
        <v>42</v>
      </c>
      <c r="P26" s="173">
        <v>11</v>
      </c>
      <c r="Q26" s="173">
        <v>0</v>
      </c>
      <c r="R26" s="173">
        <v>0</v>
      </c>
      <c r="S26" s="173">
        <v>0</v>
      </c>
      <c r="T26" s="173">
        <v>0</v>
      </c>
      <c r="U26" s="104" t="s">
        <v>148</v>
      </c>
      <c r="V26" s="155"/>
    </row>
    <row r="27" spans="1:22" ht="13.5">
      <c r="A27" s="11"/>
      <c r="B27" s="11"/>
      <c r="C27" s="78" t="s">
        <v>149</v>
      </c>
      <c r="D27" s="102">
        <v>5643</v>
      </c>
      <c r="E27" s="102">
        <v>1833</v>
      </c>
      <c r="F27" s="102">
        <v>21738.845</v>
      </c>
      <c r="G27" s="102">
        <v>3871</v>
      </c>
      <c r="H27" s="103">
        <v>15408.104</v>
      </c>
      <c r="I27" s="102">
        <v>51</v>
      </c>
      <c r="J27" s="103">
        <v>19</v>
      </c>
      <c r="K27" s="102">
        <v>3016</v>
      </c>
      <c r="L27" s="102">
        <v>626</v>
      </c>
      <c r="M27" s="102">
        <v>1537</v>
      </c>
      <c r="N27" s="103">
        <v>310</v>
      </c>
      <c r="O27" s="102">
        <v>63</v>
      </c>
      <c r="P27" s="173">
        <v>17</v>
      </c>
      <c r="Q27" s="173">
        <v>1</v>
      </c>
      <c r="R27" s="173">
        <v>2</v>
      </c>
      <c r="S27" s="173">
        <v>1</v>
      </c>
      <c r="T27" s="173">
        <v>0</v>
      </c>
      <c r="U27" s="101" t="s">
        <v>150</v>
      </c>
      <c r="V27" s="155"/>
    </row>
    <row r="28" spans="1:22" ht="13.5">
      <c r="A28" s="11"/>
      <c r="B28" s="11"/>
      <c r="C28" s="78"/>
      <c r="D28" s="102"/>
      <c r="E28" s="102"/>
      <c r="F28" s="102"/>
      <c r="G28" s="102"/>
      <c r="H28" s="103"/>
      <c r="I28" s="102"/>
      <c r="J28" s="103"/>
      <c r="K28" s="102"/>
      <c r="L28" s="102"/>
      <c r="M28" s="102"/>
      <c r="N28" s="103"/>
      <c r="O28" s="102"/>
      <c r="P28" s="102"/>
      <c r="Q28" s="102"/>
      <c r="R28" s="11"/>
      <c r="S28" s="102"/>
      <c r="T28" s="102"/>
      <c r="U28" s="101"/>
      <c r="V28" s="155"/>
    </row>
    <row r="29" spans="1:22" s="26" customFormat="1" ht="14.25">
      <c r="A29" s="116"/>
      <c r="B29" s="116"/>
      <c r="C29" s="117" t="s">
        <v>193</v>
      </c>
      <c r="D29" s="118">
        <f>SUM(D7:D27)</f>
        <v>89797</v>
      </c>
      <c r="E29" s="118">
        <f aca="true" t="shared" si="0" ref="E29:T29">SUM(E7:E27)</f>
        <v>31258</v>
      </c>
      <c r="F29" s="118">
        <f>SUM(F7:F27)</f>
        <v>1119230.325</v>
      </c>
      <c r="G29" s="118">
        <f t="shared" si="0"/>
        <v>59489</v>
      </c>
      <c r="H29" s="118">
        <f t="shared" si="0"/>
        <v>507849.5689999999</v>
      </c>
      <c r="I29" s="118">
        <f t="shared" si="0"/>
        <v>1071</v>
      </c>
      <c r="J29" s="119">
        <f t="shared" si="0"/>
        <v>389</v>
      </c>
      <c r="K29" s="118">
        <f t="shared" si="0"/>
        <v>40678</v>
      </c>
      <c r="L29" s="118">
        <f t="shared" si="0"/>
        <v>10419</v>
      </c>
      <c r="M29" s="118">
        <f t="shared" si="0"/>
        <v>27048</v>
      </c>
      <c r="N29" s="119">
        <f t="shared" si="0"/>
        <v>7395</v>
      </c>
      <c r="O29" s="118">
        <f t="shared" si="0"/>
        <v>1787</v>
      </c>
      <c r="P29" s="118">
        <f t="shared" si="0"/>
        <v>783</v>
      </c>
      <c r="Q29" s="118">
        <f t="shared" si="0"/>
        <v>62</v>
      </c>
      <c r="R29" s="116">
        <f t="shared" si="0"/>
        <v>118</v>
      </c>
      <c r="S29" s="118">
        <f t="shared" si="0"/>
        <v>19</v>
      </c>
      <c r="T29" s="118">
        <f t="shared" si="0"/>
        <v>28</v>
      </c>
      <c r="U29" s="120" t="s">
        <v>52</v>
      </c>
      <c r="V29" s="155"/>
    </row>
    <row r="30" spans="1:22" ht="13.5">
      <c r="A30" s="11"/>
      <c r="B30" s="11"/>
      <c r="C30" s="78"/>
      <c r="D30" s="102"/>
      <c r="E30" s="102"/>
      <c r="F30" s="102"/>
      <c r="G30" s="102"/>
      <c r="H30" s="103"/>
      <c r="I30" s="102"/>
      <c r="J30" s="103"/>
      <c r="K30" s="102"/>
      <c r="L30" s="102"/>
      <c r="M30" s="102"/>
      <c r="N30" s="103"/>
      <c r="O30" s="102"/>
      <c r="P30" s="102"/>
      <c r="Q30" s="102"/>
      <c r="R30" s="11"/>
      <c r="S30" s="102"/>
      <c r="T30" s="102"/>
      <c r="U30" s="101"/>
      <c r="V30" s="155"/>
    </row>
    <row r="31" spans="1:22" s="26" customFormat="1" ht="14.25">
      <c r="A31" s="116"/>
      <c r="B31" s="116"/>
      <c r="C31" s="117" t="s">
        <v>194</v>
      </c>
      <c r="D31" s="118">
        <f>SUM(D7:D10)</f>
        <v>20773</v>
      </c>
      <c r="E31" s="118">
        <f aca="true" t="shared" si="1" ref="E31:T31">SUM(E7:E10)</f>
        <v>7090</v>
      </c>
      <c r="F31" s="118">
        <f t="shared" si="1"/>
        <v>140939.424</v>
      </c>
      <c r="G31" s="118">
        <f t="shared" si="1"/>
        <v>13884</v>
      </c>
      <c r="H31" s="119">
        <f t="shared" si="1"/>
        <v>72953.44</v>
      </c>
      <c r="I31" s="118">
        <f t="shared" si="1"/>
        <v>212</v>
      </c>
      <c r="J31" s="119">
        <f t="shared" si="1"/>
        <v>101</v>
      </c>
      <c r="K31" s="118">
        <f t="shared" si="1"/>
        <v>9610</v>
      </c>
      <c r="L31" s="118">
        <f t="shared" si="1"/>
        <v>2475</v>
      </c>
      <c r="M31" s="118">
        <f t="shared" si="1"/>
        <v>5912</v>
      </c>
      <c r="N31" s="119">
        <f t="shared" si="1"/>
        <v>1785</v>
      </c>
      <c r="O31" s="118">
        <f t="shared" si="1"/>
        <v>438</v>
      </c>
      <c r="P31" s="118">
        <f t="shared" si="1"/>
        <v>180</v>
      </c>
      <c r="Q31" s="118">
        <f t="shared" si="1"/>
        <v>9</v>
      </c>
      <c r="R31" s="116">
        <f t="shared" si="1"/>
        <v>37</v>
      </c>
      <c r="S31" s="118">
        <f t="shared" si="1"/>
        <v>8</v>
      </c>
      <c r="T31" s="118">
        <f t="shared" si="1"/>
        <v>6</v>
      </c>
      <c r="U31" s="121" t="s">
        <v>154</v>
      </c>
      <c r="V31" s="155"/>
    </row>
    <row r="32" spans="1:22" s="26" customFormat="1" ht="14.25">
      <c r="A32" s="116"/>
      <c r="B32" s="116"/>
      <c r="C32" s="117" t="s">
        <v>155</v>
      </c>
      <c r="D32" s="118">
        <f>SUM(D11:D15)</f>
        <v>41110</v>
      </c>
      <c r="E32" s="118">
        <f aca="true" t="shared" si="2" ref="E32:T32">SUM(E11:E15)</f>
        <v>13844</v>
      </c>
      <c r="F32" s="118">
        <f t="shared" si="2"/>
        <v>687338.448</v>
      </c>
      <c r="G32" s="118">
        <f t="shared" si="2"/>
        <v>27749</v>
      </c>
      <c r="H32" s="119">
        <f t="shared" si="2"/>
        <v>342050.768</v>
      </c>
      <c r="I32" s="118">
        <f t="shared" si="2"/>
        <v>452</v>
      </c>
      <c r="J32" s="119">
        <f t="shared" si="2"/>
        <v>119</v>
      </c>
      <c r="K32" s="118">
        <f t="shared" si="2"/>
        <v>18255</v>
      </c>
      <c r="L32" s="118">
        <f t="shared" si="2"/>
        <v>4083</v>
      </c>
      <c r="M32" s="118">
        <f t="shared" si="2"/>
        <v>13425</v>
      </c>
      <c r="N32" s="119">
        <f t="shared" si="2"/>
        <v>3276</v>
      </c>
      <c r="O32" s="118">
        <f t="shared" si="2"/>
        <v>903</v>
      </c>
      <c r="P32" s="118">
        <f t="shared" si="2"/>
        <v>466</v>
      </c>
      <c r="Q32" s="118">
        <f t="shared" si="2"/>
        <v>43</v>
      </c>
      <c r="R32" s="116">
        <f t="shared" si="2"/>
        <v>59</v>
      </c>
      <c r="S32" s="118">
        <f t="shared" si="2"/>
        <v>10</v>
      </c>
      <c r="T32" s="118">
        <f t="shared" si="2"/>
        <v>19</v>
      </c>
      <c r="U32" s="121" t="s">
        <v>124</v>
      </c>
      <c r="V32" s="155"/>
    </row>
    <row r="33" spans="1:22" ht="13.5">
      <c r="A33" s="107"/>
      <c r="B33" s="11"/>
      <c r="C33" s="78"/>
      <c r="D33" s="102"/>
      <c r="E33" s="102"/>
      <c r="F33" s="102"/>
      <c r="G33" s="102"/>
      <c r="H33" s="103"/>
      <c r="I33" s="102"/>
      <c r="J33" s="103"/>
      <c r="K33" s="102"/>
      <c r="L33" s="102"/>
      <c r="M33" s="102"/>
      <c r="N33" s="103"/>
      <c r="O33" s="102"/>
      <c r="P33" s="102"/>
      <c r="Q33" s="102"/>
      <c r="R33" s="11"/>
      <c r="S33" s="102"/>
      <c r="T33" s="102"/>
      <c r="U33" s="101"/>
      <c r="V33" s="155"/>
    </row>
    <row r="34" spans="1:22" ht="13.5">
      <c r="A34" s="107"/>
      <c r="B34" s="11"/>
      <c r="C34" s="78" t="s">
        <v>156</v>
      </c>
      <c r="D34" s="102">
        <v>4303</v>
      </c>
      <c r="E34" s="102">
        <v>1491</v>
      </c>
      <c r="F34" s="102">
        <v>25988.856</v>
      </c>
      <c r="G34" s="102">
        <v>2863</v>
      </c>
      <c r="H34" s="103">
        <v>13838.099</v>
      </c>
      <c r="I34" s="102">
        <v>27</v>
      </c>
      <c r="J34" s="103">
        <v>13</v>
      </c>
      <c r="K34" s="102">
        <v>1970</v>
      </c>
      <c r="L34" s="102">
        <v>621</v>
      </c>
      <c r="M34" s="102">
        <v>1134</v>
      </c>
      <c r="N34" s="103">
        <v>386</v>
      </c>
      <c r="O34" s="102">
        <v>106</v>
      </c>
      <c r="P34" s="173">
        <v>36</v>
      </c>
      <c r="Q34" s="173">
        <v>4</v>
      </c>
      <c r="R34" s="173">
        <v>5</v>
      </c>
      <c r="S34" s="173">
        <v>0</v>
      </c>
      <c r="T34" s="173">
        <v>1</v>
      </c>
      <c r="U34" s="101" t="s">
        <v>157</v>
      </c>
      <c r="V34" s="155"/>
    </row>
    <row r="35" spans="1:22" ht="13.5">
      <c r="A35" s="11" t="s">
        <v>158</v>
      </c>
      <c r="B35" s="105"/>
      <c r="C35" s="78" t="s">
        <v>159</v>
      </c>
      <c r="D35" s="102">
        <v>1654</v>
      </c>
      <c r="E35" s="102">
        <v>569</v>
      </c>
      <c r="F35" s="102">
        <v>6427.195</v>
      </c>
      <c r="G35" s="102">
        <v>1104</v>
      </c>
      <c r="H35" s="103">
        <v>4319.447</v>
      </c>
      <c r="I35" s="102">
        <v>22</v>
      </c>
      <c r="J35" s="103">
        <v>3</v>
      </c>
      <c r="K35" s="102">
        <v>759</v>
      </c>
      <c r="L35" s="102">
        <v>295</v>
      </c>
      <c r="M35" s="102">
        <v>412</v>
      </c>
      <c r="N35" s="103">
        <v>131</v>
      </c>
      <c r="O35" s="102">
        <v>24</v>
      </c>
      <c r="P35" s="173">
        <v>8</v>
      </c>
      <c r="Q35" s="173">
        <v>0</v>
      </c>
      <c r="R35" s="173">
        <v>0</v>
      </c>
      <c r="S35" s="173">
        <v>0</v>
      </c>
      <c r="T35" s="173">
        <v>0</v>
      </c>
      <c r="U35" s="101" t="s">
        <v>160</v>
      </c>
      <c r="V35" s="155"/>
    </row>
    <row r="36" spans="1:22" ht="13.5">
      <c r="A36" s="11"/>
      <c r="B36" s="11"/>
      <c r="C36" s="78" t="s">
        <v>161</v>
      </c>
      <c r="D36" s="102">
        <v>1851</v>
      </c>
      <c r="E36" s="102">
        <v>656</v>
      </c>
      <c r="F36" s="102">
        <v>29131.32</v>
      </c>
      <c r="G36" s="102">
        <v>1212</v>
      </c>
      <c r="H36" s="103">
        <v>5557.749</v>
      </c>
      <c r="I36" s="102">
        <v>17</v>
      </c>
      <c r="J36" s="103">
        <v>11</v>
      </c>
      <c r="K36" s="102">
        <v>834</v>
      </c>
      <c r="L36" s="102">
        <v>289</v>
      </c>
      <c r="M36" s="102">
        <v>477</v>
      </c>
      <c r="N36" s="103">
        <v>165</v>
      </c>
      <c r="O36" s="102">
        <v>33</v>
      </c>
      <c r="P36" s="173">
        <v>22</v>
      </c>
      <c r="Q36" s="173">
        <v>0</v>
      </c>
      <c r="R36" s="173">
        <v>2</v>
      </c>
      <c r="S36" s="173">
        <v>1</v>
      </c>
      <c r="T36" s="173">
        <v>0</v>
      </c>
      <c r="U36" s="101" t="s">
        <v>162</v>
      </c>
      <c r="V36" s="155"/>
    </row>
    <row r="37" spans="1:22" ht="13.5">
      <c r="A37" s="11" t="s">
        <v>157</v>
      </c>
      <c r="B37" s="11"/>
      <c r="C37" s="78" t="s">
        <v>163</v>
      </c>
      <c r="D37" s="102">
        <v>1512</v>
      </c>
      <c r="E37" s="102">
        <v>493</v>
      </c>
      <c r="F37" s="102">
        <v>5897.339</v>
      </c>
      <c r="G37" s="102">
        <v>1030</v>
      </c>
      <c r="H37" s="103">
        <v>3359.788</v>
      </c>
      <c r="I37" s="102">
        <v>9</v>
      </c>
      <c r="J37" s="103">
        <v>13</v>
      </c>
      <c r="K37" s="102">
        <v>686</v>
      </c>
      <c r="L37" s="102">
        <v>274</v>
      </c>
      <c r="M37" s="102">
        <v>379</v>
      </c>
      <c r="N37" s="103">
        <v>117</v>
      </c>
      <c r="O37" s="102">
        <v>25</v>
      </c>
      <c r="P37" s="173">
        <v>9</v>
      </c>
      <c r="Q37" s="173">
        <v>0</v>
      </c>
      <c r="R37" s="173">
        <v>0</v>
      </c>
      <c r="S37" s="173">
        <v>0</v>
      </c>
      <c r="T37" s="173">
        <v>0</v>
      </c>
      <c r="U37" s="104" t="s">
        <v>164</v>
      </c>
      <c r="V37" s="155"/>
    </row>
    <row r="38" spans="1:22" ht="13.5">
      <c r="A38" s="11"/>
      <c r="B38" s="11"/>
      <c r="C38" s="78" t="s">
        <v>165</v>
      </c>
      <c r="D38" s="102">
        <v>2080</v>
      </c>
      <c r="E38" s="102">
        <v>728</v>
      </c>
      <c r="F38" s="102">
        <v>14780.496</v>
      </c>
      <c r="G38" s="102">
        <v>1374</v>
      </c>
      <c r="H38" s="102">
        <v>10458.551</v>
      </c>
      <c r="I38" s="87">
        <v>13</v>
      </c>
      <c r="J38" s="103">
        <v>14</v>
      </c>
      <c r="K38" s="102">
        <v>997</v>
      </c>
      <c r="L38" s="102">
        <v>369</v>
      </c>
      <c r="M38" s="102">
        <v>488</v>
      </c>
      <c r="N38" s="103">
        <v>155</v>
      </c>
      <c r="O38" s="102">
        <v>31</v>
      </c>
      <c r="P38" s="173">
        <v>12</v>
      </c>
      <c r="Q38" s="173">
        <v>1</v>
      </c>
      <c r="R38" s="173">
        <v>0</v>
      </c>
      <c r="S38" s="173">
        <v>0</v>
      </c>
      <c r="T38" s="173">
        <v>0</v>
      </c>
      <c r="U38" s="104" t="s">
        <v>166</v>
      </c>
      <c r="V38" s="155"/>
    </row>
    <row r="39" spans="1:22" ht="13.5">
      <c r="A39" s="11" t="s">
        <v>151</v>
      </c>
      <c r="B39" s="105"/>
      <c r="C39" s="79"/>
      <c r="D39" s="102"/>
      <c r="E39" s="102"/>
      <c r="F39" s="102"/>
      <c r="G39" s="102"/>
      <c r="H39" s="102"/>
      <c r="I39" s="87"/>
      <c r="J39" s="103"/>
      <c r="K39" s="102"/>
      <c r="L39" s="102"/>
      <c r="M39" s="102"/>
      <c r="N39" s="103"/>
      <c r="O39" s="102"/>
      <c r="P39" s="102"/>
      <c r="Q39" s="102"/>
      <c r="R39" s="65"/>
      <c r="S39" s="102"/>
      <c r="T39" s="102"/>
      <c r="U39" s="101"/>
      <c r="V39" s="155"/>
    </row>
    <row r="40" spans="1:22" s="26" customFormat="1" ht="14.25">
      <c r="A40" s="116"/>
      <c r="B40" s="116"/>
      <c r="C40" s="117" t="s">
        <v>167</v>
      </c>
      <c r="D40" s="118">
        <f>SUM(D34:D38)</f>
        <v>11400</v>
      </c>
      <c r="E40" s="118">
        <f aca="true" t="shared" si="3" ref="E40:T40">SUM(E34:E38)</f>
        <v>3937</v>
      </c>
      <c r="F40" s="118">
        <f t="shared" si="3"/>
        <v>82225.20599999999</v>
      </c>
      <c r="G40" s="118">
        <f t="shared" si="3"/>
        <v>7583</v>
      </c>
      <c r="H40" s="118">
        <v>37534</v>
      </c>
      <c r="I40" s="90">
        <f t="shared" si="3"/>
        <v>88</v>
      </c>
      <c r="J40" s="119">
        <f t="shared" si="3"/>
        <v>54</v>
      </c>
      <c r="K40" s="118">
        <f t="shared" si="3"/>
        <v>5246</v>
      </c>
      <c r="L40" s="118">
        <f t="shared" si="3"/>
        <v>1848</v>
      </c>
      <c r="M40" s="118">
        <f t="shared" si="3"/>
        <v>2890</v>
      </c>
      <c r="N40" s="119">
        <f t="shared" si="3"/>
        <v>954</v>
      </c>
      <c r="O40" s="118">
        <f t="shared" si="3"/>
        <v>219</v>
      </c>
      <c r="P40" s="118">
        <f t="shared" si="3"/>
        <v>87</v>
      </c>
      <c r="Q40" s="118">
        <f t="shared" si="3"/>
        <v>5</v>
      </c>
      <c r="R40" s="116">
        <f t="shared" si="3"/>
        <v>7</v>
      </c>
      <c r="S40" s="118">
        <f t="shared" si="3"/>
        <v>1</v>
      </c>
      <c r="T40" s="118">
        <f t="shared" si="3"/>
        <v>1</v>
      </c>
      <c r="U40" s="121" t="s">
        <v>52</v>
      </c>
      <c r="V40" s="155"/>
    </row>
    <row r="41" spans="1:22" ht="13.5">
      <c r="A41" s="11"/>
      <c r="B41" s="11"/>
      <c r="C41" s="78"/>
      <c r="D41" s="102"/>
      <c r="E41" s="102"/>
      <c r="F41" s="102"/>
      <c r="G41" s="102"/>
      <c r="H41" s="102"/>
      <c r="I41" s="11"/>
      <c r="J41" s="103"/>
      <c r="K41" s="102"/>
      <c r="L41" s="102"/>
      <c r="M41" s="102"/>
      <c r="N41" s="103"/>
      <c r="O41" s="102"/>
      <c r="P41" s="102"/>
      <c r="Q41" s="102"/>
      <c r="R41" s="11"/>
      <c r="S41" s="102"/>
      <c r="T41" s="102"/>
      <c r="U41" s="101"/>
      <c r="V41" s="155"/>
    </row>
    <row r="42" spans="1:22" ht="13.5">
      <c r="A42" s="11"/>
      <c r="B42" s="11"/>
      <c r="C42" s="78" t="s">
        <v>168</v>
      </c>
      <c r="D42" s="102">
        <v>9246</v>
      </c>
      <c r="E42" s="102">
        <v>3088</v>
      </c>
      <c r="F42" s="102">
        <v>47412.901</v>
      </c>
      <c r="G42" s="102">
        <v>6251</v>
      </c>
      <c r="H42" s="102">
        <v>86337.403</v>
      </c>
      <c r="I42" s="87">
        <v>108</v>
      </c>
      <c r="J42" s="103">
        <v>55</v>
      </c>
      <c r="K42" s="102">
        <v>4480</v>
      </c>
      <c r="L42" s="102">
        <v>1426</v>
      </c>
      <c r="M42" s="102">
        <v>2230</v>
      </c>
      <c r="N42" s="103">
        <v>702</v>
      </c>
      <c r="O42" s="102">
        <v>153</v>
      </c>
      <c r="P42" s="173">
        <v>78</v>
      </c>
      <c r="Q42" s="173">
        <v>4</v>
      </c>
      <c r="R42" s="173">
        <v>6</v>
      </c>
      <c r="S42" s="173">
        <v>3</v>
      </c>
      <c r="T42" s="173">
        <v>1</v>
      </c>
      <c r="U42" s="104" t="s">
        <v>169</v>
      </c>
      <c r="V42" s="155"/>
    </row>
    <row r="43" spans="1:22" ht="13.5">
      <c r="A43" s="11" t="s">
        <v>169</v>
      </c>
      <c r="B43" s="11"/>
      <c r="C43" s="78" t="s">
        <v>170</v>
      </c>
      <c r="D43" s="102">
        <v>4985</v>
      </c>
      <c r="E43" s="102">
        <v>1630</v>
      </c>
      <c r="F43" s="102">
        <v>36949.719</v>
      </c>
      <c r="G43" s="102">
        <v>3394</v>
      </c>
      <c r="H43" s="102">
        <v>58986.293</v>
      </c>
      <c r="I43" s="87">
        <v>56</v>
      </c>
      <c r="J43" s="103">
        <v>24</v>
      </c>
      <c r="K43" s="102">
        <v>2594</v>
      </c>
      <c r="L43" s="102">
        <v>691</v>
      </c>
      <c r="M43" s="102">
        <v>1117</v>
      </c>
      <c r="N43" s="103">
        <v>385</v>
      </c>
      <c r="O43" s="102">
        <v>75</v>
      </c>
      <c r="P43" s="173">
        <v>35</v>
      </c>
      <c r="Q43" s="173">
        <v>2</v>
      </c>
      <c r="R43" s="173">
        <v>4</v>
      </c>
      <c r="S43" s="173">
        <v>0</v>
      </c>
      <c r="T43" s="173">
        <v>2</v>
      </c>
      <c r="U43" s="104" t="s">
        <v>158</v>
      </c>
      <c r="V43" s="155"/>
    </row>
    <row r="44" spans="1:22" ht="13.5">
      <c r="A44" s="11"/>
      <c r="B44" s="105"/>
      <c r="C44" s="78" t="s">
        <v>171</v>
      </c>
      <c r="D44" s="102">
        <v>1706</v>
      </c>
      <c r="E44" s="102">
        <v>595</v>
      </c>
      <c r="F44" s="102">
        <v>5289.007</v>
      </c>
      <c r="G44" s="102">
        <v>1129</v>
      </c>
      <c r="H44" s="102">
        <v>3972.239</v>
      </c>
      <c r="I44" s="87">
        <v>67</v>
      </c>
      <c r="J44" s="103">
        <v>52</v>
      </c>
      <c r="K44" s="102">
        <v>671</v>
      </c>
      <c r="L44" s="102">
        <v>326</v>
      </c>
      <c r="M44" s="102">
        <v>384</v>
      </c>
      <c r="N44" s="103">
        <v>160</v>
      </c>
      <c r="O44" s="102">
        <v>35</v>
      </c>
      <c r="P44" s="173">
        <v>10</v>
      </c>
      <c r="Q44" s="173">
        <v>1</v>
      </c>
      <c r="R44" s="173">
        <v>0</v>
      </c>
      <c r="S44" s="173">
        <v>0</v>
      </c>
      <c r="T44" s="173">
        <v>0</v>
      </c>
      <c r="U44" s="101" t="s">
        <v>172</v>
      </c>
      <c r="V44" s="155"/>
    </row>
    <row r="45" spans="1:22" ht="13.5">
      <c r="A45" s="11"/>
      <c r="B45" s="11"/>
      <c r="C45" s="108" t="s">
        <v>173</v>
      </c>
      <c r="D45" s="102">
        <v>2985</v>
      </c>
      <c r="E45" s="102">
        <v>1049</v>
      </c>
      <c r="F45" s="102">
        <v>12923.119</v>
      </c>
      <c r="G45" s="102">
        <v>1955</v>
      </c>
      <c r="H45" s="103">
        <v>7159.965</v>
      </c>
      <c r="I45" s="102">
        <v>40</v>
      </c>
      <c r="J45" s="102">
        <v>23</v>
      </c>
      <c r="K45" s="87">
        <v>1343</v>
      </c>
      <c r="L45" s="102">
        <v>500</v>
      </c>
      <c r="M45" s="102">
        <v>737</v>
      </c>
      <c r="N45" s="103">
        <v>268</v>
      </c>
      <c r="O45" s="102">
        <v>47</v>
      </c>
      <c r="P45" s="173">
        <v>21</v>
      </c>
      <c r="Q45" s="173">
        <v>1</v>
      </c>
      <c r="R45" s="173">
        <v>4</v>
      </c>
      <c r="S45" s="173">
        <v>0</v>
      </c>
      <c r="T45" s="173">
        <v>1</v>
      </c>
      <c r="U45" s="101" t="s">
        <v>174</v>
      </c>
      <c r="V45" s="155"/>
    </row>
    <row r="46" spans="1:22" ht="13.5">
      <c r="A46" s="11"/>
      <c r="B46" s="11"/>
      <c r="C46" s="78" t="s">
        <v>176</v>
      </c>
      <c r="D46" s="102">
        <v>783</v>
      </c>
      <c r="E46" s="102">
        <v>267</v>
      </c>
      <c r="F46" s="102">
        <v>2491.292</v>
      </c>
      <c r="G46" s="102">
        <v>524</v>
      </c>
      <c r="H46" s="103">
        <v>2252.457</v>
      </c>
      <c r="I46" s="102">
        <v>28</v>
      </c>
      <c r="J46" s="102">
        <v>11</v>
      </c>
      <c r="K46" s="87">
        <v>333</v>
      </c>
      <c r="L46" s="102">
        <v>168</v>
      </c>
      <c r="M46" s="102">
        <v>153</v>
      </c>
      <c r="N46" s="103">
        <v>75</v>
      </c>
      <c r="O46" s="102">
        <v>11</v>
      </c>
      <c r="P46" s="173">
        <v>4</v>
      </c>
      <c r="Q46" s="173">
        <v>0</v>
      </c>
      <c r="R46" s="173">
        <v>0</v>
      </c>
      <c r="S46" s="173">
        <v>0</v>
      </c>
      <c r="T46" s="173">
        <v>0</v>
      </c>
      <c r="U46" s="101" t="s">
        <v>177</v>
      </c>
      <c r="V46" s="155"/>
    </row>
    <row r="47" spans="1:22" ht="13.5">
      <c r="A47" s="11" t="s">
        <v>175</v>
      </c>
      <c r="B47" s="11"/>
      <c r="C47" s="78"/>
      <c r="D47" s="102"/>
      <c r="E47" s="102"/>
      <c r="F47" s="102"/>
      <c r="G47" s="102"/>
      <c r="H47" s="103"/>
      <c r="I47" s="102"/>
      <c r="J47" s="102"/>
      <c r="K47" s="11"/>
      <c r="L47" s="102"/>
      <c r="M47" s="102"/>
      <c r="N47" s="103"/>
      <c r="O47" s="102"/>
      <c r="P47" s="102"/>
      <c r="Q47" s="59"/>
      <c r="R47" s="11"/>
      <c r="S47" s="102"/>
      <c r="T47" s="102"/>
      <c r="U47" s="101"/>
      <c r="V47" s="155"/>
    </row>
    <row r="48" spans="1:22" ht="13.5">
      <c r="A48" s="11"/>
      <c r="B48" s="11"/>
      <c r="C48" s="78" t="s">
        <v>178</v>
      </c>
      <c r="D48" s="102">
        <v>1207</v>
      </c>
      <c r="E48" s="102">
        <v>415</v>
      </c>
      <c r="F48" s="102">
        <v>4275.694</v>
      </c>
      <c r="G48" s="102">
        <v>802</v>
      </c>
      <c r="H48" s="103">
        <v>5242.951</v>
      </c>
      <c r="I48" s="102">
        <v>9</v>
      </c>
      <c r="J48" s="102">
        <v>6</v>
      </c>
      <c r="K48" s="87">
        <v>611</v>
      </c>
      <c r="L48" s="102">
        <v>235</v>
      </c>
      <c r="M48" s="102">
        <v>211</v>
      </c>
      <c r="N48" s="103">
        <v>109</v>
      </c>
      <c r="O48" s="102">
        <v>21</v>
      </c>
      <c r="P48" s="173">
        <v>4</v>
      </c>
      <c r="Q48" s="173">
        <v>0</v>
      </c>
      <c r="R48" s="173">
        <v>1</v>
      </c>
      <c r="S48" s="173">
        <v>0</v>
      </c>
      <c r="T48" s="173">
        <v>0</v>
      </c>
      <c r="U48" s="101" t="s">
        <v>179</v>
      </c>
      <c r="V48" s="155"/>
    </row>
    <row r="49" spans="1:22" ht="13.5">
      <c r="A49" s="11"/>
      <c r="B49" s="11"/>
      <c r="C49" s="78" t="s">
        <v>180</v>
      </c>
      <c r="D49" s="102">
        <v>518</v>
      </c>
      <c r="E49" s="102">
        <v>215</v>
      </c>
      <c r="F49" s="102">
        <v>1655.702</v>
      </c>
      <c r="G49" s="102">
        <v>305</v>
      </c>
      <c r="H49" s="103">
        <v>1427.49</v>
      </c>
      <c r="I49" s="102">
        <v>1</v>
      </c>
      <c r="J49" s="102">
        <v>1</v>
      </c>
      <c r="K49" s="87">
        <v>199</v>
      </c>
      <c r="L49" s="102">
        <v>105</v>
      </c>
      <c r="M49" s="102">
        <v>140</v>
      </c>
      <c r="N49" s="103">
        <v>59</v>
      </c>
      <c r="O49" s="102">
        <v>10</v>
      </c>
      <c r="P49" s="173">
        <v>3</v>
      </c>
      <c r="Q49" s="173">
        <v>0</v>
      </c>
      <c r="R49" s="173">
        <v>0</v>
      </c>
      <c r="S49" s="173">
        <v>0</v>
      </c>
      <c r="T49" s="173">
        <v>0</v>
      </c>
      <c r="U49" s="104" t="s">
        <v>181</v>
      </c>
      <c r="V49" s="155"/>
    </row>
    <row r="50" spans="1:22" ht="13.5">
      <c r="A50" s="11"/>
      <c r="B50" s="105"/>
      <c r="C50" s="78" t="s">
        <v>182</v>
      </c>
      <c r="D50" s="102">
        <v>496</v>
      </c>
      <c r="E50" s="102">
        <v>201</v>
      </c>
      <c r="F50" s="102">
        <v>1560.5</v>
      </c>
      <c r="G50" s="102">
        <v>301</v>
      </c>
      <c r="H50" s="103">
        <v>2110.033</v>
      </c>
      <c r="I50" s="102">
        <v>23</v>
      </c>
      <c r="J50" s="102">
        <v>10</v>
      </c>
      <c r="K50" s="87">
        <v>189</v>
      </c>
      <c r="L50" s="102">
        <v>72</v>
      </c>
      <c r="M50" s="102">
        <v>107</v>
      </c>
      <c r="N50" s="103">
        <v>85</v>
      </c>
      <c r="O50" s="102">
        <v>8</v>
      </c>
      <c r="P50" s="173">
        <v>2</v>
      </c>
      <c r="Q50" s="173">
        <v>0</v>
      </c>
      <c r="R50" s="173">
        <v>0</v>
      </c>
      <c r="S50" s="173">
        <v>0</v>
      </c>
      <c r="T50" s="173">
        <v>0</v>
      </c>
      <c r="U50" s="101" t="s">
        <v>183</v>
      </c>
      <c r="V50" s="155"/>
    </row>
    <row r="51" spans="1:22" ht="13.5">
      <c r="A51" s="11" t="s">
        <v>151</v>
      </c>
      <c r="B51" s="11"/>
      <c r="C51" s="9"/>
      <c r="D51" s="102"/>
      <c r="E51" s="102"/>
      <c r="F51" s="102"/>
      <c r="G51" s="102"/>
      <c r="H51" s="103"/>
      <c r="I51" s="102"/>
      <c r="J51" s="102"/>
      <c r="K51" s="11"/>
      <c r="L51" s="102"/>
      <c r="M51" s="102"/>
      <c r="N51" s="103"/>
      <c r="O51" s="102"/>
      <c r="P51" s="102"/>
      <c r="Q51" s="102"/>
      <c r="R51" s="65"/>
      <c r="S51" s="102"/>
      <c r="T51" s="102"/>
      <c r="U51" s="101"/>
      <c r="V51" s="155"/>
    </row>
    <row r="52" spans="1:22" s="26" customFormat="1" ht="14.25">
      <c r="A52" s="116"/>
      <c r="B52" s="116"/>
      <c r="C52" s="117" t="s">
        <v>184</v>
      </c>
      <c r="D52" s="118">
        <f>SUM(D42:D50)</f>
        <v>21926</v>
      </c>
      <c r="E52" s="118">
        <f aca="true" t="shared" si="4" ref="E52:T52">SUM(E42:E50)</f>
        <v>7460</v>
      </c>
      <c r="F52" s="118">
        <f t="shared" si="4"/>
        <v>112557.93400000001</v>
      </c>
      <c r="G52" s="118">
        <f t="shared" si="4"/>
        <v>14661</v>
      </c>
      <c r="H52" s="118">
        <f t="shared" si="4"/>
        <v>167488.83099999998</v>
      </c>
      <c r="I52" s="118">
        <f t="shared" si="4"/>
        <v>332</v>
      </c>
      <c r="J52" s="118">
        <f t="shared" si="4"/>
        <v>182</v>
      </c>
      <c r="K52" s="90">
        <f t="shared" si="4"/>
        <v>10420</v>
      </c>
      <c r="L52" s="118">
        <f t="shared" si="4"/>
        <v>3523</v>
      </c>
      <c r="M52" s="118">
        <f t="shared" si="4"/>
        <v>5079</v>
      </c>
      <c r="N52" s="119">
        <f t="shared" si="4"/>
        <v>1843</v>
      </c>
      <c r="O52" s="118">
        <f t="shared" si="4"/>
        <v>360</v>
      </c>
      <c r="P52" s="118">
        <f t="shared" si="4"/>
        <v>157</v>
      </c>
      <c r="Q52" s="118">
        <f t="shared" si="4"/>
        <v>8</v>
      </c>
      <c r="R52" s="116">
        <f t="shared" si="4"/>
        <v>15</v>
      </c>
      <c r="S52" s="118">
        <f t="shared" si="4"/>
        <v>3</v>
      </c>
      <c r="T52" s="118">
        <f t="shared" si="4"/>
        <v>4</v>
      </c>
      <c r="U52" s="121" t="s">
        <v>52</v>
      </c>
      <c r="V52" s="155"/>
    </row>
    <row r="53" spans="1:22" s="26" customFormat="1" ht="14.25">
      <c r="A53" s="122"/>
      <c r="B53" s="122"/>
      <c r="C53" s="123"/>
      <c r="D53" s="125"/>
      <c r="E53" s="125"/>
      <c r="F53" s="125"/>
      <c r="G53" s="125"/>
      <c r="H53" s="126"/>
      <c r="I53" s="125"/>
      <c r="J53" s="125"/>
      <c r="K53" s="124"/>
      <c r="L53" s="125"/>
      <c r="M53" s="125"/>
      <c r="N53" s="126"/>
      <c r="O53" s="125"/>
      <c r="P53" s="125"/>
      <c r="Q53" s="125"/>
      <c r="R53" s="122"/>
      <c r="S53" s="125"/>
      <c r="T53" s="125"/>
      <c r="U53" s="127"/>
      <c r="V53" s="155"/>
    </row>
    <row r="54" spans="1:22" s="26" customFormat="1" ht="14.25">
      <c r="A54" s="91"/>
      <c r="B54" s="91"/>
      <c r="C54" s="128" t="s">
        <v>23</v>
      </c>
      <c r="D54" s="129">
        <f>D29+D40+D52</f>
        <v>123123</v>
      </c>
      <c r="E54" s="129">
        <f aca="true" t="shared" si="5" ref="E54:T54">E29+E40+E52</f>
        <v>42655</v>
      </c>
      <c r="F54" s="129">
        <f t="shared" si="5"/>
        <v>1314013.4649999999</v>
      </c>
      <c r="G54" s="129">
        <f t="shared" si="5"/>
        <v>81733</v>
      </c>
      <c r="H54" s="129">
        <f t="shared" si="5"/>
        <v>712872.3999999999</v>
      </c>
      <c r="I54" s="129">
        <f t="shared" si="5"/>
        <v>1491</v>
      </c>
      <c r="J54" s="130">
        <f t="shared" si="5"/>
        <v>625</v>
      </c>
      <c r="K54" s="129">
        <f t="shared" si="5"/>
        <v>56344</v>
      </c>
      <c r="L54" s="129">
        <f t="shared" si="5"/>
        <v>15790</v>
      </c>
      <c r="M54" s="129">
        <f t="shared" si="5"/>
        <v>35017</v>
      </c>
      <c r="N54" s="130">
        <f t="shared" si="5"/>
        <v>10192</v>
      </c>
      <c r="O54" s="129">
        <f t="shared" si="5"/>
        <v>2366</v>
      </c>
      <c r="P54" s="129">
        <f t="shared" si="5"/>
        <v>1027</v>
      </c>
      <c r="Q54" s="129">
        <f t="shared" si="5"/>
        <v>75</v>
      </c>
      <c r="R54" s="91">
        <f t="shared" si="5"/>
        <v>140</v>
      </c>
      <c r="S54" s="129">
        <f t="shared" si="5"/>
        <v>23</v>
      </c>
      <c r="T54" s="129">
        <f t="shared" si="5"/>
        <v>33</v>
      </c>
      <c r="U54" s="131" t="s">
        <v>23</v>
      </c>
      <c r="V54" s="155"/>
    </row>
    <row r="55" spans="1:21" ht="13.5">
      <c r="A55" s="246" t="s">
        <v>343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11"/>
      <c r="O55" s="11"/>
      <c r="P55" s="11"/>
      <c r="Q55" s="11"/>
      <c r="R55" s="11"/>
      <c r="S55" s="11"/>
      <c r="T55" s="11"/>
      <c r="U55" s="101"/>
    </row>
    <row r="56" spans="1:21" ht="13.5">
      <c r="A56" s="224" t="s">
        <v>340</v>
      </c>
      <c r="B56" s="224"/>
      <c r="C56" s="224"/>
      <c r="D56" s="224"/>
      <c r="E56" s="224"/>
      <c r="F56" s="224"/>
      <c r="G56" s="224"/>
      <c r="H56" s="224"/>
      <c r="I56" s="22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01"/>
    </row>
    <row r="57" spans="1:21" ht="13.5">
      <c r="A57" s="224" t="s">
        <v>325</v>
      </c>
      <c r="B57" s="224"/>
      <c r="C57" s="224"/>
      <c r="D57" s="224"/>
      <c r="E57" s="22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1"/>
    </row>
    <row r="58" spans="1:2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mergeCells count="27">
    <mergeCell ref="B7:B9"/>
    <mergeCell ref="A55:M55"/>
    <mergeCell ref="A56:I56"/>
    <mergeCell ref="A57:E57"/>
    <mergeCell ref="Q3:Q4"/>
    <mergeCell ref="R3:R4"/>
    <mergeCell ref="S3:S4"/>
    <mergeCell ref="T3:T4"/>
    <mergeCell ref="M3:M4"/>
    <mergeCell ref="N3:N4"/>
    <mergeCell ref="O3:O4"/>
    <mergeCell ref="P3:P4"/>
    <mergeCell ref="G2:H2"/>
    <mergeCell ref="I2:T2"/>
    <mergeCell ref="E3:E4"/>
    <mergeCell ref="F3:F4"/>
    <mergeCell ref="G3:G4"/>
    <mergeCell ref="H3:H4"/>
    <mergeCell ref="I3:I4"/>
    <mergeCell ref="J3:J4"/>
    <mergeCell ref="K3:K4"/>
    <mergeCell ref="L3:L4"/>
    <mergeCell ref="A1:E1"/>
    <mergeCell ref="C2:C4"/>
    <mergeCell ref="D2:D4"/>
    <mergeCell ref="E2:F2"/>
    <mergeCell ref="A2:B4"/>
  </mergeCells>
  <printOptions/>
  <pageMargins left="0.75" right="0.75" top="1" bottom="0.72" header="0.512" footer="0.512"/>
  <pageSetup horizontalDpi="300" verticalDpi="300" orientation="landscape" paperSize="9" scale="63" r:id="rId2"/>
  <headerFooter alignWithMargins="0">
    <oddHeader>&amp;L&amp;"ＭＳ Ｐゴシック,太字"&amp;14法　人　税
&amp;"ＭＳ Ｐゴシック,標準"&amp;12　4-2　法人数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2006-04-27T12:44:55Z</cp:lastPrinted>
  <dcterms:created xsi:type="dcterms:W3CDTF">2002-06-21T09:40:47Z</dcterms:created>
  <dcterms:modified xsi:type="dcterms:W3CDTF">2006-07-11T07:09:38Z</dcterms:modified>
  <cp:category/>
  <cp:version/>
  <cp:contentType/>
  <cp:contentStatus/>
</cp:coreProperties>
</file>